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19440" windowHeight="12225" firstSheet="2" activeTab="2"/>
  </bookViews>
  <sheets>
    <sheet name="Ισολογισμός 2014 " sheetId="3" state="hidden" r:id="rId1"/>
    <sheet name="Ισολογισμός 2014  Οικονομική Επ" sheetId="5" state="hidden" r:id="rId2"/>
    <sheet name="PUBLIC" sheetId="6" r:id="rId3"/>
    <sheet name="Ισολογισμός 2014 με πιστ" sheetId="2" state="hidden" r:id="rId4"/>
    <sheet name="Ισολογισμός 2013" sheetId="1" state="hidden" r:id="rId5"/>
  </sheets>
  <definedNames>
    <definedName name="_xlnm.Print_Area" localSheetId="2">PUBLIC!$A$1:$Q$120</definedName>
    <definedName name="_xlnm.Print_Area" localSheetId="4">'Ισολογισμός 2013'!$A$1:$Q$107</definedName>
    <definedName name="_xlnm.Print_Area" localSheetId="0">'Ισολογισμός 2014 '!$A$1:$Q$93</definedName>
    <definedName name="_xlnm.Print_Area" localSheetId="3">'Ισολογισμός 2014 με πιστ'!$A$1:$Q$108</definedName>
  </definedNames>
  <calcPr calcId="179017"/>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J90" i="6"/>
  <c r="F90"/>
  <c r="I86"/>
  <c r="E86"/>
  <c r="I80"/>
  <c r="J86" s="1"/>
  <c r="E80"/>
  <c r="F86" s="1"/>
  <c r="D80"/>
  <c r="J76"/>
  <c r="F76"/>
  <c r="J70"/>
  <c r="F70"/>
  <c r="F65"/>
  <c r="F67" s="1"/>
  <c r="F71" s="1"/>
  <c r="F77" s="1"/>
  <c r="F87" s="1"/>
  <c r="F92" s="1"/>
  <c r="N62" s="1"/>
  <c r="J63"/>
  <c r="J65" s="1"/>
  <c r="J67" s="1"/>
  <c r="J71" s="1"/>
  <c r="J77" s="1"/>
  <c r="J87" s="1"/>
  <c r="J92" s="1"/>
  <c r="P62" s="1"/>
  <c r="P65" s="1"/>
  <c r="F63"/>
  <c r="J45"/>
  <c r="F45"/>
  <c r="P43"/>
  <c r="P41"/>
  <c r="N40"/>
  <c r="N41" s="1"/>
  <c r="N43" s="1"/>
  <c r="J40"/>
  <c r="J47" s="1"/>
  <c r="J53" s="1"/>
  <c r="F39"/>
  <c r="J38"/>
  <c r="F38"/>
  <c r="F40" s="1"/>
  <c r="F47" s="1"/>
  <c r="J31"/>
  <c r="F31"/>
  <c r="J29"/>
  <c r="F29"/>
  <c r="P24"/>
  <c r="N24"/>
  <c r="I24"/>
  <c r="H24"/>
  <c r="E24"/>
  <c r="D24"/>
  <c r="J23"/>
  <c r="F23"/>
  <c r="J22"/>
  <c r="F22"/>
  <c r="J21"/>
  <c r="F21"/>
  <c r="J20"/>
  <c r="F20"/>
  <c r="J19"/>
  <c r="F19"/>
  <c r="J18"/>
  <c r="F18"/>
  <c r="J17"/>
  <c r="F17"/>
  <c r="J16"/>
  <c r="F16"/>
  <c r="F24" s="1"/>
  <c r="F33" s="1"/>
  <c r="J15"/>
  <c r="J24" s="1"/>
  <c r="J33" s="1"/>
  <c r="F15"/>
  <c r="J10"/>
  <c r="I10"/>
  <c r="H10"/>
  <c r="E10"/>
  <c r="D10"/>
  <c r="J9"/>
  <c r="F9"/>
  <c r="F10" s="1"/>
  <c r="F53" l="1"/>
  <c r="N65"/>
  <c r="N68" s="1"/>
  <c r="N16" s="1"/>
  <c r="P68"/>
  <c r="P16" s="1"/>
  <c r="N64"/>
  <c r="J90" i="5"/>
  <c r="F90"/>
  <c r="I86"/>
  <c r="E86"/>
  <c r="I80"/>
  <c r="D80"/>
  <c r="E80" s="1"/>
  <c r="J76"/>
  <c r="F76"/>
  <c r="J70"/>
  <c r="F70"/>
  <c r="J65"/>
  <c r="J67" s="1"/>
  <c r="J71" s="1"/>
  <c r="J77" s="1"/>
  <c r="F65"/>
  <c r="F67" s="1"/>
  <c r="F71" s="1"/>
  <c r="F77" s="1"/>
  <c r="J63"/>
  <c r="F63"/>
  <c r="J45"/>
  <c r="F45"/>
  <c r="P41"/>
  <c r="P43" s="1"/>
  <c r="N40"/>
  <c r="N41" s="1"/>
  <c r="N43" s="1"/>
  <c r="J40"/>
  <c r="F39"/>
  <c r="J38"/>
  <c r="F38"/>
  <c r="J29"/>
  <c r="J31" s="1"/>
  <c r="F29"/>
  <c r="F31" s="1"/>
  <c r="P24"/>
  <c r="N24"/>
  <c r="I24"/>
  <c r="H24"/>
  <c r="E24"/>
  <c r="D24"/>
  <c r="J23"/>
  <c r="F23"/>
  <c r="J22"/>
  <c r="F22"/>
  <c r="J21"/>
  <c r="F21"/>
  <c r="J20"/>
  <c r="F20"/>
  <c r="J19"/>
  <c r="F19"/>
  <c r="J18"/>
  <c r="F18"/>
  <c r="J17"/>
  <c r="F17"/>
  <c r="J16"/>
  <c r="F16"/>
  <c r="J15"/>
  <c r="F15"/>
  <c r="I10"/>
  <c r="H10"/>
  <c r="E10"/>
  <c r="D10"/>
  <c r="J9"/>
  <c r="J10" s="1"/>
  <c r="F9"/>
  <c r="F10" s="1"/>
  <c r="F40" l="1"/>
  <c r="F47" s="1"/>
  <c r="F86"/>
  <c r="J86"/>
  <c r="J87" s="1"/>
  <c r="J92" s="1"/>
  <c r="P62" s="1"/>
  <c r="P65" s="1"/>
  <c r="N17" i="6"/>
  <c r="R68" s="1"/>
  <c r="N19"/>
  <c r="N53" s="1"/>
  <c r="R53" s="1"/>
  <c r="P17"/>
  <c r="S68" s="1"/>
  <c r="P19"/>
  <c r="P53" s="1"/>
  <c r="S53" s="1"/>
  <c r="J24" i="5"/>
  <c r="J33" s="1"/>
  <c r="F24"/>
  <c r="F33" s="1"/>
  <c r="F53" s="1"/>
  <c r="J47"/>
  <c r="J53" s="1"/>
  <c r="F87"/>
  <c r="F92" s="1"/>
  <c r="N62" s="1"/>
  <c r="J90" i="3"/>
  <c r="F90"/>
  <c r="I86"/>
  <c r="E86"/>
  <c r="I80"/>
  <c r="D80"/>
  <c r="E80" s="1"/>
  <c r="J76"/>
  <c r="F76"/>
  <c r="J70"/>
  <c r="F70"/>
  <c r="J63"/>
  <c r="J65" s="1"/>
  <c r="J67" s="1"/>
  <c r="J71" s="1"/>
  <c r="J77" s="1"/>
  <c r="F63"/>
  <c r="F65" s="1"/>
  <c r="F67" s="1"/>
  <c r="J45"/>
  <c r="F45"/>
  <c r="P41"/>
  <c r="P43" s="1"/>
  <c r="N40"/>
  <c r="N41" s="1"/>
  <c r="N43" s="1"/>
  <c r="F39"/>
  <c r="J38"/>
  <c r="J40" s="1"/>
  <c r="J47" s="1"/>
  <c r="F38"/>
  <c r="F40" s="1"/>
  <c r="F47" s="1"/>
  <c r="J29"/>
  <c r="J31" s="1"/>
  <c r="F29"/>
  <c r="F31" s="1"/>
  <c r="P24"/>
  <c r="N24"/>
  <c r="I24"/>
  <c r="H24"/>
  <c r="E24"/>
  <c r="D24"/>
  <c r="J23"/>
  <c r="F23"/>
  <c r="J22"/>
  <c r="F22"/>
  <c r="J21"/>
  <c r="F21"/>
  <c r="J20"/>
  <c r="F20"/>
  <c r="J19"/>
  <c r="F19"/>
  <c r="J18"/>
  <c r="F18"/>
  <c r="J17"/>
  <c r="F17"/>
  <c r="J16"/>
  <c r="F16"/>
  <c r="J15"/>
  <c r="F15"/>
  <c r="I10"/>
  <c r="H10"/>
  <c r="E10"/>
  <c r="D10"/>
  <c r="J9"/>
  <c r="J10" s="1"/>
  <c r="F9"/>
  <c r="F10" s="1"/>
  <c r="S68" i="2"/>
  <c r="R68"/>
  <c r="P16"/>
  <c r="N16"/>
  <c r="P68"/>
  <c r="N68"/>
  <c r="D80"/>
  <c r="F76"/>
  <c r="P68" i="5" l="1"/>
  <c r="P16" s="1"/>
  <c r="N64"/>
  <c r="N65"/>
  <c r="N68" s="1"/>
  <c r="N16" s="1"/>
  <c r="N19" s="1"/>
  <c r="N53" s="1"/>
  <c r="R53" s="1"/>
  <c r="N17"/>
  <c r="R68" s="1"/>
  <c r="P17"/>
  <c r="S68" s="1"/>
  <c r="P19"/>
  <c r="P53" s="1"/>
  <c r="S53" s="1"/>
  <c r="F86" i="3"/>
  <c r="J24"/>
  <c r="J33" s="1"/>
  <c r="J53" s="1"/>
  <c r="F71"/>
  <c r="F77" s="1"/>
  <c r="F87" s="1"/>
  <c r="F92" s="1"/>
  <c r="N62" s="1"/>
  <c r="F24"/>
  <c r="F33" s="1"/>
  <c r="F53" s="1"/>
  <c r="J86"/>
  <c r="J87" s="1"/>
  <c r="J92" s="1"/>
  <c r="P62" s="1"/>
  <c r="P65" s="1"/>
  <c r="P68" l="1"/>
  <c r="P16" s="1"/>
  <c r="N64"/>
  <c r="N65"/>
  <c r="N68" s="1"/>
  <c r="N16" s="1"/>
  <c r="N19" s="1"/>
  <c r="N53" s="1"/>
  <c r="R53" s="1"/>
  <c r="P17"/>
  <c r="S68" s="1"/>
  <c r="P19"/>
  <c r="P53" s="1"/>
  <c r="S53" s="1"/>
  <c r="F39" i="2"/>
  <c r="N40"/>
  <c r="J29"/>
  <c r="F29"/>
  <c r="F31" s="1"/>
  <c r="J90"/>
  <c r="F90"/>
  <c r="I86"/>
  <c r="E86"/>
  <c r="I80"/>
  <c r="E80"/>
  <c r="J76"/>
  <c r="J70"/>
  <c r="F70"/>
  <c r="J63"/>
  <c r="J65" s="1"/>
  <c r="J67" s="1"/>
  <c r="F63"/>
  <c r="F65" s="1"/>
  <c r="F67" s="1"/>
  <c r="J45"/>
  <c r="F45"/>
  <c r="P41"/>
  <c r="P43" s="1"/>
  <c r="N41"/>
  <c r="N43" s="1"/>
  <c r="J38"/>
  <c r="J40" s="1"/>
  <c r="F38"/>
  <c r="J31"/>
  <c r="P24"/>
  <c r="N24"/>
  <c r="I24"/>
  <c r="H24"/>
  <c r="E24"/>
  <c r="D24"/>
  <c r="J23"/>
  <c r="F23"/>
  <c r="J22"/>
  <c r="F22"/>
  <c r="J21"/>
  <c r="F21"/>
  <c r="J20"/>
  <c r="F20"/>
  <c r="J19"/>
  <c r="F19"/>
  <c r="J18"/>
  <c r="F18"/>
  <c r="J17"/>
  <c r="F17"/>
  <c r="J16"/>
  <c r="F16"/>
  <c r="J15"/>
  <c r="J24" s="1"/>
  <c r="F15"/>
  <c r="I10"/>
  <c r="H10"/>
  <c r="E10"/>
  <c r="D10"/>
  <c r="J9"/>
  <c r="F9"/>
  <c r="J9" i="1"/>
  <c r="J10"/>
  <c r="H11"/>
  <c r="I11"/>
  <c r="J11"/>
  <c r="J16"/>
  <c r="J17"/>
  <c r="J18"/>
  <c r="J25" s="1"/>
  <c r="J33" s="1"/>
  <c r="J19"/>
  <c r="J20"/>
  <c r="J21"/>
  <c r="J22"/>
  <c r="J23"/>
  <c r="J24"/>
  <c r="H25"/>
  <c r="I25"/>
  <c r="J31"/>
  <c r="J38"/>
  <c r="J40" s="1"/>
  <c r="J47" s="1"/>
  <c r="J53" s="1"/>
  <c r="J45"/>
  <c r="J63"/>
  <c r="J65" s="1"/>
  <c r="J67" s="1"/>
  <c r="J71" s="1"/>
  <c r="J76" s="1"/>
  <c r="J86" s="1"/>
  <c r="J70"/>
  <c r="J75"/>
  <c r="I79"/>
  <c r="J85" s="1"/>
  <c r="I85"/>
  <c r="I89"/>
  <c r="J89" s="1"/>
  <c r="N17" i="3" l="1"/>
  <c r="R68" s="1"/>
  <c r="F40" i="2"/>
  <c r="F47"/>
  <c r="F86"/>
  <c r="F10"/>
  <c r="J86"/>
  <c r="F71"/>
  <c r="F77" s="1"/>
  <c r="J71"/>
  <c r="J77" s="1"/>
  <c r="J33"/>
  <c r="F24"/>
  <c r="F33" s="1"/>
  <c r="J10"/>
  <c r="J47"/>
  <c r="J91" i="1"/>
  <c r="E85"/>
  <c r="E79"/>
  <c r="F75"/>
  <c r="F70"/>
  <c r="S65"/>
  <c r="F63"/>
  <c r="F65" s="1"/>
  <c r="F67" s="1"/>
  <c r="F45"/>
  <c r="F38"/>
  <c r="F40" s="1"/>
  <c r="F47" s="1"/>
  <c r="P41"/>
  <c r="N41"/>
  <c r="N43" s="1"/>
  <c r="P43"/>
  <c r="F31"/>
  <c r="F24"/>
  <c r="P25"/>
  <c r="N25"/>
  <c r="F23"/>
  <c r="F22"/>
  <c r="F21"/>
  <c r="F20"/>
  <c r="F19"/>
  <c r="F18"/>
  <c r="F17"/>
  <c r="E25"/>
  <c r="F16"/>
  <c r="E11"/>
  <c r="F10"/>
  <c r="F9"/>
  <c r="F87" i="2" l="1"/>
  <c r="F92" s="1"/>
  <c r="N62" s="1"/>
  <c r="F53"/>
  <c r="J87"/>
  <c r="J92" s="1"/>
  <c r="P62" s="1"/>
  <c r="P65" s="1"/>
  <c r="N64"/>
  <c r="N65" s="1"/>
  <c r="N19" s="1"/>
  <c r="J53"/>
  <c r="P19"/>
  <c r="P53" s="1"/>
  <c r="P17"/>
  <c r="F11" i="1"/>
  <c r="F85"/>
  <c r="P62"/>
  <c r="P65" s="1"/>
  <c r="F71"/>
  <c r="F76" s="1"/>
  <c r="F86" s="1"/>
  <c r="F25"/>
  <c r="F33" s="1"/>
  <c r="F53" s="1"/>
  <c r="D11"/>
  <c r="D25"/>
  <c r="E89"/>
  <c r="F89" s="1"/>
  <c r="N53" i="2" l="1"/>
  <c r="R53" s="1"/>
  <c r="S53"/>
  <c r="N17"/>
  <c r="P17" i="1"/>
  <c r="P18" s="1"/>
  <c r="N64"/>
  <c r="F91"/>
  <c r="N62" s="1"/>
  <c r="P20"/>
  <c r="P53" s="1"/>
  <c r="S53" s="1"/>
  <c r="N65" l="1"/>
  <c r="N17" s="1"/>
  <c r="N18"/>
  <c r="R65" s="1"/>
  <c r="N20"/>
  <c r="N53" s="1"/>
  <c r="R53" s="1"/>
</calcChain>
</file>

<file path=xl/sharedStrings.xml><?xml version="1.0" encoding="utf-8"?>
<sst xmlns="http://schemas.openxmlformats.org/spreadsheetml/2006/main" count="663" uniqueCount="146">
  <si>
    <t>ΔΗΜΟΣ ΥΔΡΑΣ</t>
  </si>
  <si>
    <t>3η ΔΙΑΧΕΙΡΙΣΤΙΚΗ ΧΡΗΣΗ  (01 ΙΑΝΟΥΑΡΙΟΥ 2013 έως 31 ΔΕΚΕΜΒΡΙΟΥ 2013)</t>
  </si>
  <si>
    <t>Ε Ν Ε Ρ Γ Η Τ Ι Κ Ο</t>
  </si>
  <si>
    <t>Ποσά κλειόμενης χρήσεως 2013</t>
  </si>
  <si>
    <t>Ποσά προηγ. χρήσεως 2012</t>
  </si>
  <si>
    <t xml:space="preserve">Π   Α   Θ   Η   Τ   Ι   Κ   Ο </t>
  </si>
  <si>
    <t xml:space="preserve">Αξία </t>
  </si>
  <si>
    <t>Αναπόσβεστη</t>
  </si>
  <si>
    <t>Κτήσεως</t>
  </si>
  <si>
    <t>Αποσβέσεις</t>
  </si>
  <si>
    <t>αξία</t>
  </si>
  <si>
    <t>Β.ΕΞΟΔΑ ΕΓΚΑΤΑΣΤΑΣΕΩΣ</t>
  </si>
  <si>
    <t>Α. ΙΔΙΑ ΚΕΦΑΛΑΙΑ</t>
  </si>
  <si>
    <t>1. Έξοδα ίδρυσης και πρώτης εγκατάστασης</t>
  </si>
  <si>
    <t>4. Λοιπά έξοδα εγκαταστάσεως</t>
  </si>
  <si>
    <r>
      <t xml:space="preserve">Ι. </t>
    </r>
    <r>
      <rPr>
        <b/>
        <i/>
        <sz val="15"/>
        <rFont val="Arial"/>
        <family val="2"/>
        <charset val="161"/>
      </rPr>
      <t>Κεφάλαιο</t>
    </r>
  </si>
  <si>
    <t>Σύνολο</t>
  </si>
  <si>
    <r>
      <t xml:space="preserve">ΙΙΙ. </t>
    </r>
    <r>
      <rPr>
        <b/>
        <i/>
        <sz val="15"/>
        <rFont val="Arial"/>
        <family val="2"/>
        <charset val="161"/>
      </rPr>
      <t>Διαφορές αναπροσαρμογής και επιχορηγήσεις επενδύσεων</t>
    </r>
  </si>
  <si>
    <t>4. Επιχορηγήσεις επενδύσεων</t>
  </si>
  <si>
    <t>Γ.ΠΑΓΙΟ ΕΝΕΡΓΗΤΙΚΟ</t>
  </si>
  <si>
    <t>ΙΙ.Ενσώματες Ακινητοποιήσεις</t>
  </si>
  <si>
    <t>1. Γήπεδα - Οικόπεδα</t>
  </si>
  <si>
    <r>
      <t xml:space="preserve">IV. </t>
    </r>
    <r>
      <rPr>
        <b/>
        <i/>
        <sz val="15"/>
        <rFont val="Arial"/>
        <family val="2"/>
        <charset val="161"/>
      </rPr>
      <t>Αποτελέσματα εις νέον</t>
    </r>
  </si>
  <si>
    <t>1β Οδοί - Οδοστρωματα κοιν. χρήσεως</t>
  </si>
  <si>
    <t>Υπολοιπο πλεονάσματος εις νέο</t>
  </si>
  <si>
    <t>3.  Κτίρια &amp; Τεχνικά Εργα</t>
  </si>
  <si>
    <t>3β Εγκ/σεις ηλεκτρ/σμού Κοιν. Χρήσεως</t>
  </si>
  <si>
    <t xml:space="preserve">3δ  Λοιπές μόνιμες εγκ/σεις κοινής χρήσεως </t>
  </si>
  <si>
    <t>Σύνολο ίδιων κεφαλαίων (ΑΙ + ΑΙΙΙ +IV)</t>
  </si>
  <si>
    <t>4. Μηχανήματα - Τεχνικές Εγκαταστάσεις&amp; Λοιπός Μηχανολογικός Εξοπλισμός</t>
  </si>
  <si>
    <t>5. Μεταφορικά Μέσα</t>
  </si>
  <si>
    <t>Β. ΠΡΟΒΛΕΨΕΙΣ</t>
  </si>
  <si>
    <t>6. ΄Επιπλα και λοιπός εξοπλισμός</t>
  </si>
  <si>
    <t>1.Προβλέψεις για αποζημιώσεις προσωπικού λόγω εξόδου από την υπηρεσία</t>
  </si>
  <si>
    <t>7. Ακινητοποιήσεις υπό εκτέλεση και προκαταβολές</t>
  </si>
  <si>
    <t>2. Λοιπές προβλέψεις</t>
  </si>
  <si>
    <t>Σύνολο ακινητοποιήσεων (ΓΙΙ)</t>
  </si>
  <si>
    <t>ΙΙΙ.Τίτλοι πάγιας επένδυσης &amp;άλλες μακροπρόθεσμες</t>
  </si>
  <si>
    <t>χρηματοοικονομικές απαιτήσεις</t>
  </si>
  <si>
    <t>1. Τίτλοι πάγιας επένδυσης</t>
  </si>
  <si>
    <t>Γ. ΥΠΟΧΡΕΩΣΕΙΣ</t>
  </si>
  <si>
    <t>2. Μακροπρόθεσμες.απαιτησεις</t>
  </si>
  <si>
    <r>
      <t xml:space="preserve">Ι. </t>
    </r>
    <r>
      <rPr>
        <b/>
        <i/>
        <sz val="15"/>
        <rFont val="Arial"/>
        <family val="2"/>
        <charset val="161"/>
      </rPr>
      <t>Μακροπρόθεσμες Υποχρεώσεις</t>
    </r>
  </si>
  <si>
    <t>2. Δάνεια Τραπεζών</t>
  </si>
  <si>
    <t>Σύνολο πάγιου ενεργητικού (ΓΙΙ+ΓΙΙΙ)</t>
  </si>
  <si>
    <t>Δ.ΚΥΚΛΟΦΟΡΟΥΝ ΕΝΕΡΓΗΤΙΚΟ</t>
  </si>
  <si>
    <r>
      <t xml:space="preserve">ΙΙ. </t>
    </r>
    <r>
      <rPr>
        <b/>
        <i/>
        <sz val="15"/>
        <rFont val="Arial"/>
        <family val="2"/>
        <charset val="161"/>
      </rPr>
      <t>Βραχυπρόθεσμες Υποχρεώσεις</t>
    </r>
  </si>
  <si>
    <t>ΙΙ. Απαιτήσεις</t>
  </si>
  <si>
    <t>1. Προμηθευτές</t>
  </si>
  <si>
    <t>1. Απαιτήσεις από πώληση αγαθών και υπηρεσιών</t>
  </si>
  <si>
    <t xml:space="preserve">5. Υποχρεώσεις από φόρους  &amp; Τέλη </t>
  </si>
  <si>
    <t xml:space="preserve">Μείον: Προβλέψεις </t>
  </si>
  <si>
    <t>6. Ασφαλιστικοί οργανισμοί</t>
  </si>
  <si>
    <t>11. Χρεώστες Διάφοροι</t>
  </si>
  <si>
    <t>7. Μακροπρόθεσμες Υποχρεώσεις πληρωτέες στην επόμενη χρήση</t>
  </si>
  <si>
    <t>11.Πιστωτές διάφοροι</t>
  </si>
  <si>
    <t>Σύνολο Βραχυπρόθεσμων Υποχρεώσεων (ΓΙΙ)</t>
  </si>
  <si>
    <t>IV. Διαθέσιμα</t>
  </si>
  <si>
    <t>1. Ταμείο</t>
  </si>
  <si>
    <t>Σύνολο Υποχρεώσεων (ΓΙ + ΓΙΙ)</t>
  </si>
  <si>
    <t>3. Καταθέσεις όψεως και προθεσμίας</t>
  </si>
  <si>
    <t>Σύνολο Κυκλοφορούντος Ενεργητικού (ΔΙΙ + ΔIV)</t>
  </si>
  <si>
    <t>Ε. ΜΕΤΑΒΑΤΙΚΟΙ ΛΟΓ/ΜΟΙ ΕΝΕΡΓΗΤΙΚΟΥ</t>
  </si>
  <si>
    <t>Δ. ΜΕΤΑΒΑΤΙΚΟΙ ΛΟΓ/ΜΟΙ ΠΑΘΗΤΙΚΟΥ</t>
  </si>
  <si>
    <t>2. Εσοδα χρήσεως εισπρακτέα</t>
  </si>
  <si>
    <t>2. Εξοδα χρήσεως δουλευμένα</t>
  </si>
  <si>
    <t>ΓΕΝΙΚΟ ΣΥΝΟΛΟ ΕΝΕΡΓΗΤΙΚΟΥ (Β + Γ + Δ + Ε)</t>
  </si>
  <si>
    <t>ΓΕΝΙΚΟ ΣΥΝΟΛΟ ΠΑΘΗΤΙΚΟΥ (Α +Β+  Γ + Δ)</t>
  </si>
  <si>
    <t xml:space="preserve">ΚΑΤΑΣΤΑΣΗ ΑΠΟΤΕΛΕΣΜΑΤΩΝ ΧΡΗΣΕΩΣ </t>
  </si>
  <si>
    <t>ΠΙΝΑΚΑΣ ΔΙΑΘΕΣΕΩΣ ΑΠΟΤΕΛΕΣΜΑΤΩΝ</t>
  </si>
  <si>
    <t>31ης ΔΕΚΕΜΒΡΙΟΥ 2013 (1 ΙΑΝΟΥΑΡΙΟΥ - 31 ΔΕΚΕΜΒΡΙΟΥ 2013)</t>
  </si>
  <si>
    <t>Ποσά προηγ, χρήσεως 2012</t>
  </si>
  <si>
    <t>Ι. Αποτελέσματα εκμεταλλεύσεως</t>
  </si>
  <si>
    <t>1. Έσοδα από πώληση αγαθών και υπηρεσιών</t>
  </si>
  <si>
    <t>2. Έσοδα από φόρους - εισφορές - πρόστιμα - προσαυξήσεις</t>
  </si>
  <si>
    <t>Καθαρά αποτελέσματα (πλεονάσματα) χρήσεως</t>
  </si>
  <si>
    <t>3. Τακτικές επιχορηγήσεις από κρατικό προϋπολογισμό</t>
  </si>
  <si>
    <t xml:space="preserve">(+):Υπόλοιπο αποτελεσμάτων (πλεονασμάτων) </t>
  </si>
  <si>
    <t xml:space="preserve">     Μείον : Κόστος αγαθών και υπηρεσιών</t>
  </si>
  <si>
    <t>προηγουμένων χρήσεων</t>
  </si>
  <si>
    <t>Μικτά αποτελέσματα (πλεόνασμα) εκμεταλλεύσεως</t>
  </si>
  <si>
    <t>Πλεόνασμα εις νέον</t>
  </si>
  <si>
    <t xml:space="preserve">     Πλέον : Αλλα έσοδα εκμεταλλεύσεως</t>
  </si>
  <si>
    <t xml:space="preserve">     Σύνολο</t>
  </si>
  <si>
    <t xml:space="preserve">     Μείον:</t>
  </si>
  <si>
    <t>1. Έξοδα διοικητικής λειτουργίας</t>
  </si>
  <si>
    <t>Ύδρα, 30 Ιουνίου 2016</t>
  </si>
  <si>
    <t>3. Έξοδα λειτουργίας δημοσίων σχέσεων</t>
  </si>
  <si>
    <t>Μερικά αποτελέσματα (έλλειμμα) εκμεταλλεύσεως</t>
  </si>
  <si>
    <t xml:space="preserve">     Πλέον :</t>
  </si>
  <si>
    <t>Ο ΔΗΜΑΡΧΟΣ ΥΔΡΑΣ</t>
  </si>
  <si>
    <t>Ο ΠΡΟΙΣ/ΝΟΣ ΟΙΚ/ΚΩΝ ΥΠΗΡΕΣΙΩΝ</t>
  </si>
  <si>
    <t>4. Πιστωτικοί τόκοι &amp; συναφή έσοδα</t>
  </si>
  <si>
    <t xml:space="preserve">      Μείον :</t>
  </si>
  <si>
    <t>3. Χρεωστικοί τόκοι και συναφή έξοδα</t>
  </si>
  <si>
    <t>Ολικά αποτελέσματα (έλλειμμα/πλεόνασμα) εκμεταλλεύσεως</t>
  </si>
  <si>
    <t xml:space="preserve">ΙΙ. Πλέον : Έκτακτα αποτελέσματα </t>
  </si>
  <si>
    <t xml:space="preserve">      Α.Δ.Τ. </t>
  </si>
  <si>
    <t>1. Έκτακτα και ανόργανα έσοδα</t>
  </si>
  <si>
    <t>3. Έσοδα προηγούμενων χρήσεων</t>
  </si>
  <si>
    <t>Η ΟΙΚΟΝΟΜΙΚΗ ΣΥΜΒΟΥΛΟΣ - ΛΟΓΙΣΤΡΙΑ</t>
  </si>
  <si>
    <t xml:space="preserve">1. Έκτακτα &amp; ανόργανα έξοδα </t>
  </si>
  <si>
    <t>2. Έκτακτες ζημιές</t>
  </si>
  <si>
    <t>3. Έξοδα προηγουμένων χρήσεων</t>
  </si>
  <si>
    <t>4. Προβλέψεις για έκτακτους κινδύνους</t>
  </si>
  <si>
    <t>Οργανικά &amp; έκτακτα αποτελέσματα (κέρδη)</t>
  </si>
  <si>
    <t xml:space="preserve">     Σύνολο αποσβέσεων παγίων στοιχείων</t>
  </si>
  <si>
    <t xml:space="preserve">     Μείον : Οι από αυτές ενσωματωμένες στο λειτουργικό κόστος</t>
  </si>
  <si>
    <t>ΚΑΘΑΡΑ ΑΠΟΤΕΛΕΣΜΑΤΑ (πλεόνασμα) ΧΡΗΣΕΩΣ</t>
  </si>
  <si>
    <t>ΕΚΘΕΣΗ ΕΛΕΓΧΟΥ ΑΝΕΞΑΡΤΗΤΟΥ ΟΡΚΩΤΟΥ ΕΛΕΓΚΤΗ ΛΟΓΙΣΤΗ</t>
  </si>
  <si>
    <t>Προς το Διοικητικό Συμβούλιο του Δήμου Ύδρας</t>
  </si>
  <si>
    <r>
      <rPr>
        <b/>
        <u/>
        <sz val="15"/>
        <rFont val="Arial"/>
        <family val="2"/>
        <charset val="161"/>
      </rPr>
      <t>Έκθεση επί των οικονομικών καταστάσεων.</t>
    </r>
    <r>
      <rPr>
        <sz val="15"/>
        <rFont val="Arial"/>
        <family val="2"/>
        <charset val="161"/>
      </rPr>
      <t xml:space="preserve"> Μας ανατέθηκε να ελέγξουμε τις οικονομικές καταστάσεις του Δήμου Ύδρας οι οποίες αποτελούνται από τον ισολογισμό της 31ης Δεκεμβρίου 2013, την κατάσταση αποτελεσμάτων και τον πίνακα διάθεσης αποτελεσμάτων της χρήσεως που έληξε την ημερομηνία αυτή, καθώς και το σχετικό προσάρτημα. </t>
    </r>
    <r>
      <rPr>
        <b/>
        <sz val="15"/>
        <rFont val="Arial"/>
        <family val="2"/>
        <charset val="161"/>
      </rPr>
      <t xml:space="preserve">Ευθύνη της διοίκησης για τις οικονομικές καταστάσεις. </t>
    </r>
    <r>
      <rPr>
        <sz val="15"/>
        <rFont val="Arial"/>
        <family val="2"/>
        <charset val="161"/>
      </rPr>
      <t xml:space="preserve">Η διοίκηση έχει την ευθύνη για την κατάρτιση και εύλογη παρουσίαση αυτών των οικονομικών καταστάσεων σύμφωνα με το Π.Δ. 315/1999 «Κλαδικό Λογιστικό Σχέδιο Οργανισμών Τοπικής Αυτοδιοίκησης», όπως και για εκείνες τις εσωτερικές δικλίδες που η διοίκηση καθορίζει ως απαραίτητες ώστε να καθίσταται δυνατή η κατάρτιση οικονομικών καταστάσεων απαλλαγμένων από ουσιώδη ανακρίβεια που οφείλεται είτε σε απάτη είτε σε λάθος. </t>
    </r>
    <r>
      <rPr>
        <b/>
        <sz val="15"/>
        <rFont val="Arial"/>
        <family val="2"/>
        <charset val="161"/>
      </rPr>
      <t>Ευθύνη του ελεγκτή.</t>
    </r>
    <r>
      <rPr>
        <sz val="15"/>
        <rFont val="Arial"/>
        <family val="2"/>
        <charset val="161"/>
      </rPr>
      <t xml:space="preserve"> Η δική μας ευθύνη είναι να εκφράσουμε γνώμη επί αυτών των οικονομικών καταστάσεων με βάση τον έλεγχο που διενεργείται σύμφωνα με τα Διεθνή Πρότυπα Ελέγχου. Επίσης λαμβάνονται υπόψη και οι σχετικές διατάξεις του Δημοτικού και Κοινοτικού Κώδικα (ν. 3463/2006 όπως ισχύει). Εντούτοις, εξαιτίας του θέματος που περιγράφεται στην παράγραφο «Βάση για Αδυναμία Έκφρασης Γνώμης», δεν μπορέσαμε να συγκεντρώσουμε επαρκή και κατάλληλα ελεγκτικά τεκμήρια για τη θεμελίωση της ελεγκτικής μας γνώμης. </t>
    </r>
    <r>
      <rPr>
        <b/>
        <sz val="15"/>
        <rFont val="Arial"/>
        <family val="2"/>
        <charset val="161"/>
      </rPr>
      <t>Βάση για Αδυναμία Έκφρασης Γνώμης.</t>
    </r>
    <r>
      <rPr>
        <sz val="15"/>
        <rFont val="Arial"/>
        <family val="2"/>
        <charset val="161"/>
      </rPr>
      <t xml:space="preserve"> Από τον έλεγχο μας προέκυψαν τα εξής θέματα:</t>
    </r>
    <r>
      <rPr>
        <b/>
        <sz val="15"/>
        <rFont val="Arial"/>
        <family val="2"/>
        <charset val="161"/>
      </rPr>
      <t xml:space="preserve"> 1)</t>
    </r>
    <r>
      <rPr>
        <sz val="15"/>
        <rFont val="Arial"/>
        <family val="2"/>
        <charset val="161"/>
      </rPr>
      <t xml:space="preserve"> Για το μεγαλύτερο μέρος των ακινήτων κυριότητας του Δήμου που περιλαμβάνονται στους λογαριασμούς του Ενεργητικού « Γήπεδα – Οικόπεδα», «Οδοί - Οδοστρώματα κοιν. χρήσεως» και «Κτίρια και Τεχνικά Έργα», δεν έχουν προσδιοριστεί οι αντικειμενικές τους αξίες με συνέπεια η αξία των ακινήτων και το κεφάλαιο του Δήμου να εμφανίζονται μειωμένα. </t>
    </r>
    <r>
      <rPr>
        <b/>
        <sz val="15"/>
        <rFont val="Arial"/>
        <family val="2"/>
        <charset val="161"/>
      </rPr>
      <t>2)</t>
    </r>
    <r>
      <rPr>
        <sz val="15"/>
        <rFont val="Arial"/>
        <family val="2"/>
        <charset val="161"/>
      </rPr>
      <t xml:space="preserve"> Δεν κατέστη δυνατό να επιβεβαιωθεί με ελεγκτικές διαδικασίες το υπόλοιπο του λογαριασμού «Ακινητοποιήσεις υπό εκτέλεση και προκαταβολές» ποσού ευρώ 1.104 χιλ. καθώς δεν τέθηκαν υπόψη μας οι φάκελοι των τεχνικών έργων από τις υπηρεσίες του Δήμου. </t>
    </r>
    <r>
      <rPr>
        <b/>
        <sz val="15"/>
        <rFont val="Arial"/>
        <family val="2"/>
        <charset val="161"/>
      </rPr>
      <t>3)</t>
    </r>
    <r>
      <rPr>
        <sz val="15"/>
        <rFont val="Arial"/>
        <family val="2"/>
        <charset val="161"/>
      </rPr>
      <t xml:space="preserve"> Για την επιβεβαίωση του υπολοίπου του λογαριασμού Δ.ΙΙ.1. «Απαιτήσεις από πώληση αγαθών και υπηρεσιών» του Κυκλοφορούντος Ενεργητικού ποσού ευρώ 1.492 χιλ. δεν ήταν δυνατό να προβούμε σε εναλλακτικές επιβεβαιωτικές διαδικασίες, συνεπώς διατηρούμε σχετική επιφύλαξη ως προς το ακριβές ύψος των εν λόγω απαιτήσεων. </t>
    </r>
    <r>
      <rPr>
        <b/>
        <sz val="15"/>
        <rFont val="Arial"/>
        <family val="2"/>
        <charset val="161"/>
      </rPr>
      <t>4)</t>
    </r>
    <r>
      <rPr>
        <sz val="15"/>
        <rFont val="Arial"/>
        <family val="2"/>
        <charset val="161"/>
      </rPr>
      <t xml:space="preserve"> Μέχρι την ημερομηνία χορήγησης της έκθεσής μας δεν λάβαμε επιστολή από τους Νομικούς Συμβούλους του Δήμου Ύδρας. Λόγω του γεγονότος αυτού, διατηρούμε επιφύλαξη για την ύπαρξη ή μη, αγωγών τρίτων κατά του Δήμου, την κυριότητα των ακινήτων καθώς και για την ύπαρξη βαρών και ενεχύρων επί των περιουσιακών στοιχείων αυτού. Επιπλέον δεν είμαστε σε θέση να προσδιορίσουμε το ύψος της ενδεχόμενης ζημιάς από διεκδικούμενες αποζημιώσεις και την επίδραση αυτής στα αποτελέσματα και στα Ίδια Κεφάλαια του Δήμου Ύδρας. </t>
    </r>
    <r>
      <rPr>
        <b/>
        <sz val="15"/>
        <rFont val="Arial"/>
        <family val="2"/>
        <charset val="161"/>
      </rPr>
      <t>5)</t>
    </r>
    <r>
      <rPr>
        <sz val="15"/>
        <rFont val="Arial"/>
        <family val="2"/>
        <charset val="161"/>
      </rPr>
      <t xml:space="preserve"> Δεν κατέστη δυνατό να επιβεβαιωθεί το υπόλοιπο του λογαριασμού «Χρεώστες Διάφοροι» ποσού ευρώ 190 χιλ., που αφορά πιστωτικό υπόλοιπο Φ.Π.Α. προς συμψηφισμό, καθώς δεν τέθηκαν στη διάθεση μας επαρκή στοιχεία και πληροφορίες. Επιπλέον, δεν κατέστη δυνατό να επιβεβαιωθεί η ορθή υποβολή των περιοδικών δηλώσεων Φ.Π.Α. για την ελεγχόμενη χρήση. </t>
    </r>
    <r>
      <rPr>
        <b/>
        <sz val="15"/>
        <rFont val="Arial"/>
        <family val="2"/>
        <charset val="161"/>
      </rPr>
      <t>6)</t>
    </r>
    <r>
      <rPr>
        <sz val="15"/>
        <rFont val="Arial"/>
        <family val="2"/>
        <charset val="161"/>
      </rPr>
      <t xml:space="preserve"> Το Σύστημα Εσωτερικού Ελέγχου του Δήμου εμφανίζει αδυναμίες και ως εκ τούτου απαιτείται η βελτίωση του. </t>
    </r>
    <r>
      <rPr>
        <b/>
        <sz val="15"/>
        <rFont val="Arial"/>
        <family val="2"/>
        <charset val="161"/>
      </rPr>
      <t>Αδυναμία Έκφρασης Γνώμης.</t>
    </r>
    <r>
      <rPr>
        <sz val="15"/>
        <rFont val="Arial"/>
        <family val="2"/>
        <charset val="161"/>
      </rPr>
      <t xml:space="preserve"> Εξαιτίας της σημαντικότητας των θεμάτων που μνημονεύονται στην παράγραφο «Βάση για Αδυναμία Έκφρασης Γνώμης», δεν έχει καταστεί εφικτό να αποκτήσουμε επαρκή και κατάλληλα ελεγκτικά τεκμήρια για τη θεμελίωση της ελεγκτικής μας γνώμης. Ως εκ τούτου δεν εκφέρουμε γνώμη επί των ανωτέρω οικονομικών καταστάσεων.</t>
    </r>
  </si>
  <si>
    <t>Αθήνα, 11 Ιουλίου 2016</t>
  </si>
  <si>
    <t>Ο Ορκωτός Ελεγκτής Λογιστής</t>
  </si>
  <si>
    <t>MAZARS Ορκωτοί Ελεγκτές Λογιστές</t>
  </si>
  <si>
    <t>Επιχειρηματικοί Σύμβουλοι Α.Ε.</t>
  </si>
  <si>
    <t>Λ. Συγγρού 130, 117 45 Αθήνα</t>
  </si>
  <si>
    <t>Νικόλαος Κασουρίδης</t>
  </si>
  <si>
    <t>Α.Μ. ΣΟΕΛ: 154</t>
  </si>
  <si>
    <t>Α.Μ. ΣΟΕΛ: 22511</t>
  </si>
  <si>
    <t>4η ΔΙΑΧΕΙΡΙΣΤΙΚΗ ΧΡΗΣΗ  (01 ΙΑΝΟΥΑΡΙΟΥ 2014 έως 31 ΔΕΚΕΜΒΡΙΟΥ 2014)</t>
  </si>
  <si>
    <t>Μείον: Προβλέψεις για υποτίμηση</t>
  </si>
  <si>
    <t>Ποσά κλειόμενης χρήσεως 2014</t>
  </si>
  <si>
    <t>Ποσά προηγ. χρήσεως 2013</t>
  </si>
  <si>
    <t>Ποσά προηγ, χρήσεως 2013</t>
  </si>
  <si>
    <t>2. Προβλέψεις υποτιμήσεως τίτλων και χρεογράφων</t>
  </si>
  <si>
    <t>Μείον: 1. Φόρος εισοδήματος</t>
  </si>
  <si>
    <t>31ης ΔΕΚΕΜΒΡΙΟΥ 2014 (1 ΙΑΝΟΥΑΡΙΟΥ - 31 ΔΕΚΕΜΒΡΙΟΥ 2014)</t>
  </si>
  <si>
    <r>
      <rPr>
        <b/>
        <sz val="15"/>
        <rFont val="Arial"/>
        <family val="2"/>
        <charset val="161"/>
      </rPr>
      <t xml:space="preserve">Έκθεση επί των οικονομικών καταστάσεων. </t>
    </r>
    <r>
      <rPr>
        <sz val="15"/>
        <rFont val="Arial"/>
        <family val="2"/>
        <charset val="161"/>
      </rPr>
      <t xml:space="preserve">Μας ανατέθηκε να ελέγξουμε τις οικονομικές καταστάσεις του Δήμου Ύδρας οι οποίες αποτελούνται από τον ισολογισμό της 31ης Δεκεμβρίου 2014, την κατάσταση αποτελεσμάτων και τον πίνακα διάθεσης αποτελεσμάτων της χρήσεως που έληξε την ημερομηνία αυτή, καθώς και το σχετικό προσάρτημα. </t>
    </r>
    <r>
      <rPr>
        <b/>
        <sz val="15"/>
        <rFont val="Arial"/>
        <family val="2"/>
        <charset val="161"/>
      </rPr>
      <t xml:space="preserve">Ευθύνη της διοίκησης για τις οικονομικές καταστάσεις. </t>
    </r>
    <r>
      <rPr>
        <sz val="15"/>
        <rFont val="Arial"/>
        <family val="2"/>
        <charset val="161"/>
      </rPr>
      <t xml:space="preserve">Η διοίκηση έχει την ευθύνη για την κατάρτιση και εύλογη παρουσίαση αυτών των οικονομικών καταστάσεων σύμφωνα με το Π.Δ. 315/1999 «Κλαδικό Λογιστικό Σχέδιο Οργανισμών Τοπικής Αυτοδιοίκησης», όπως και για εκείνες τις εσωτερικές δικλίδες που η διοίκηση καθορίζει ως απαραίτητες ώστε να καθίσταται δυνατή η κατάρτιση οικονομικών καταστάσεων απαλλαγμένων από ουσιώδη ανακρίβεια που οφείλεται είτε σε απάτη είτε σε λάθος. </t>
    </r>
    <r>
      <rPr>
        <b/>
        <sz val="15"/>
        <rFont val="Arial"/>
        <family val="2"/>
        <charset val="161"/>
      </rPr>
      <t xml:space="preserve">Ευθύνη του ελεγκτή. </t>
    </r>
    <r>
      <rPr>
        <sz val="15"/>
        <rFont val="Arial"/>
        <family val="2"/>
        <charset val="161"/>
      </rPr>
      <t xml:space="preserve">Η δική μας ευθύνη είναι να εκφράσουμε γνώμη επί αυτών των οικονομικών καταστάσεων με βάση τον έλεγχο που διενεργείται σύμφωνα με τα Διεθνή Πρότυπα Ελέγχου. Επίσης λαμβάνονται υπόψη και οι σχετικές διατάξεις του Δημοτικού και Κοινοτικού Κώδικα (ν. 3463/2006 όπως ισχύει). Εντούτοις, εξαιτίας του θέματος που περιγράφεται στην παράγραφο «Βάση για Αδυναμία Έκφρασης Γνώμης», δεν μπορέσαμε να συγκεντρώσουμε επαρκή και κατάλληλα ελεγκτικά τεκμήρια για τη θεμελίωση της ελεγκτικής μας γνώμης. </t>
    </r>
    <r>
      <rPr>
        <b/>
        <sz val="15"/>
        <rFont val="Arial"/>
        <family val="2"/>
        <charset val="161"/>
      </rPr>
      <t xml:space="preserve">Βάση για Αδυναμία Έκφρασης Γνώμης. </t>
    </r>
    <r>
      <rPr>
        <sz val="15"/>
        <rFont val="Arial"/>
        <family val="2"/>
        <charset val="161"/>
      </rPr>
      <t xml:space="preserve">Από τον έλεγχο μας προέκυψαν τα εξής θέματα: </t>
    </r>
    <r>
      <rPr>
        <b/>
        <sz val="15"/>
        <rFont val="Arial"/>
        <family val="2"/>
        <charset val="161"/>
      </rPr>
      <t xml:space="preserve"> 1)</t>
    </r>
    <r>
      <rPr>
        <sz val="15"/>
        <rFont val="Arial"/>
        <family val="2"/>
        <charset val="161"/>
      </rPr>
      <t xml:space="preserve"> Για το μεγαλύτερο μέρος των ακινήτων κυριότητας του Δήμου που περιλαμβάνονται στους λογαριασμούς του Ενεργητικού « Γήπεδα – Οικόπεδα», «Οδοί - Οδοστρώματα κοιν. χρήσεως» και «Κτίρια και Τεχνικά Έργα», δεν έχουν προσδιοριστεί οι αντικειμενικές τους αξίες με συνέπεια η αξία των ακινήτων και το κεφάλαιο του Δήμου να εμφανίζονται μειωμένα. </t>
    </r>
    <r>
      <rPr>
        <b/>
        <sz val="15"/>
        <rFont val="Arial"/>
        <family val="2"/>
        <charset val="161"/>
      </rPr>
      <t>2)</t>
    </r>
    <r>
      <rPr>
        <sz val="15"/>
        <rFont val="Arial"/>
        <family val="2"/>
        <charset val="161"/>
      </rPr>
      <t xml:space="preserve"> Δεν κατέστη δυνατό να επιβεβαιωθεί με ελεγκτικές διαδικασίες το υπόλοιπο του λογαριασμού «Ακινητοποιήσεις υπό εκτέλεση και προκαταβολές» ποσού ευρώ 1.241 χιλ. καθώς δεν τέθηκαν υπόψη μας οι φάκελοι των τεχνικών έργων από τις υπηρεσίες του Δήμου. </t>
    </r>
    <r>
      <rPr>
        <b/>
        <sz val="15"/>
        <rFont val="Arial"/>
        <family val="2"/>
        <charset val="161"/>
      </rPr>
      <t>3)</t>
    </r>
    <r>
      <rPr>
        <sz val="15"/>
        <rFont val="Arial"/>
        <family val="2"/>
        <charset val="161"/>
      </rPr>
      <t xml:space="preserve"> Για την επιβεβαίωση του υπολοίπου του λογαριασμού Δ.ΙΙ.1. «Απαιτήσεις από πώληση αγαθών και υπηρεσιών» του Κυκλοφορούντος Ενεργητικού ποσού ευρώ 1.831 χιλ. δεν ήταν δυνατό να προβούμε σε εναλλακτικές επιβεβαιωτικές διαδικασίες, συνεπώς διατηρούμε σχετική επιφύλαξη ως προς το ακριβές ύψος των εν λόγω απαιτήσεων. </t>
    </r>
    <r>
      <rPr>
        <b/>
        <sz val="15"/>
        <rFont val="Arial"/>
        <family val="2"/>
        <charset val="161"/>
      </rPr>
      <t>4)</t>
    </r>
    <r>
      <rPr>
        <sz val="15"/>
        <rFont val="Arial"/>
        <family val="2"/>
        <charset val="161"/>
      </rPr>
      <t xml:space="preserve"> Μέχρι την ημερομηνία χορήγησης της έκθεσής μας δεν λάβαμε επιστολή από τους Νομικούς Συμβούλους του Δήμου Ύδρας. Λόγω του γεγονότος αυτού, διατηρούμε επιφύλαξη για την ύπαρξη ή μη, αγωγών τρίτων κατά του Δήμου, την κυριότητα των ακινήτων καθώς και για την ύπαρξη βαρών και ενεχύρων επί των περιουσιακών στοιχείων αυτού. Επιπλέον δεν είμαστε σε θέση να προσδιορίσουμε το ύψος της ενδεχόμενης ζημιάς από διεκδικούμενες αποζημιώσεις και την επίδραση αυτής στα αποτελέσματα και στα Ίδια Κεφάλαια του Δήμου Ύδρας. </t>
    </r>
    <r>
      <rPr>
        <b/>
        <sz val="15"/>
        <rFont val="Arial"/>
        <family val="2"/>
        <charset val="161"/>
      </rPr>
      <t>5)</t>
    </r>
    <r>
      <rPr>
        <sz val="15"/>
        <rFont val="Arial"/>
        <family val="2"/>
        <charset val="161"/>
      </rPr>
      <t xml:space="preserve"> Στο λογαριασμό «Χρεώστες διάφοροι» περιλαμβάνεται και ποσό ευρώ 243 χιλ. που αφορά σε πιστωτικό υπόλοιπο Φ.Π.Α. προς συμψηφισμό. Επειδή δεν κατέστη εφικτό να αποκτήσουμε επαρκή ελεγκτικά τεκμήρια, διατηρούμε επιφύλαξη για το ανωτέρω υπόλοιπο. Επιπλέον, δεν κατέστη εφικτό να επιβεβαιωθεί η ορθή υποβολή των περιοδικών δηλώσεων Φ.Π.Α. για την ελεγχόμενη χρήση.</t>
    </r>
    <r>
      <rPr>
        <b/>
        <sz val="15"/>
        <rFont val="Arial"/>
        <family val="2"/>
        <charset val="161"/>
      </rPr>
      <t>6)</t>
    </r>
    <r>
      <rPr>
        <sz val="15"/>
        <rFont val="Arial"/>
        <family val="2"/>
        <charset val="161"/>
      </rPr>
      <t xml:space="preserve"> Το Σύστημα Εσωτερικού Ελέγχου του Δήμου εμφανίζει αδυναμίες και ως εκ τούτου απαιτείται η βελτίωση του </t>
    </r>
    <r>
      <rPr>
        <b/>
        <sz val="15"/>
        <rFont val="Arial"/>
        <family val="2"/>
        <charset val="161"/>
      </rPr>
      <t xml:space="preserve">Αδυναμία Έκφρασης Γνώμης. </t>
    </r>
    <r>
      <rPr>
        <sz val="15"/>
        <rFont val="Arial"/>
        <family val="2"/>
        <charset val="161"/>
      </rPr>
      <t xml:space="preserve">Εξαιτίας της σημαντικότητας των θεμάτων που μνημονεύονται στην παράγραφο «Βάση για Αδυναμία Έκφρασης Γνώμης», δεν έχει καταστεί εφικτό να αποκτήσουμε επαρκή και κατάλληλα ελεγκτικά τεκμήρια για τη θεμελίωση της ελεγκτικής μας γνώμης. Ως εκ τούτου δεν εκφέρουμε γνώμη επί των ανωτέρω οικονομικών καταστάσεων.
</t>
    </r>
  </si>
  <si>
    <t>Βασίλειος Νιάρχος</t>
  </si>
  <si>
    <t>Α.Μ. ΣΟΕΛ: 30521</t>
  </si>
  <si>
    <t>Αθήνα, ……………………  2018</t>
  </si>
  <si>
    <t>Ύδρα, ………………..2018</t>
  </si>
  <si>
    <t>Mazars Ορκωτοί Ελεγκτές Λογιστές</t>
  </si>
  <si>
    <t>Λ. Αμφιθέας 14, 175 64 Παλαιό Φάληρο</t>
  </si>
  <si>
    <t>Α.Μ. ΣΟΕΛ:  154</t>
  </si>
  <si>
    <t>Παλαιό Φάληρο, ……………… 2018</t>
  </si>
  <si>
    <t xml:space="preserve">Βασίλειος Νιάρχος </t>
  </si>
  <si>
    <t>Α.Μ. ΣΟΕΛ 30521</t>
  </si>
  <si>
    <t>Ύδρα, 26/11/2018</t>
  </si>
  <si>
    <t>Κακουδάκης Γεώργιος</t>
  </si>
  <si>
    <t>Παλαιό Φάληρο, 30 Νοεμβρίου 2018</t>
  </si>
  <si>
    <t>Κουκουδάκης Γεώργιος</t>
  </si>
  <si>
    <t>Παπαχατζής Ι. Μιχ.</t>
  </si>
  <si>
    <t xml:space="preserve">      Α.Δ.Τ.  Χ121174</t>
  </si>
  <si>
    <t xml:space="preserve">      Α.Δ.Τ. ΑΒ005497</t>
  </si>
</sst>
</file>

<file path=xl/styles.xml><?xml version="1.0" encoding="utf-8"?>
<styleSheet xmlns="http://schemas.openxmlformats.org/spreadsheetml/2006/main">
  <numFmts count="1">
    <numFmt numFmtId="164" formatCode="#,###.00"/>
  </numFmts>
  <fonts count="22">
    <font>
      <sz val="8"/>
      <color theme="1"/>
      <name val="Arial"/>
      <family val="2"/>
      <charset val="161"/>
    </font>
    <font>
      <sz val="10"/>
      <color indexed="8"/>
      <name val="MS Sans Serif"/>
      <family val="2"/>
      <charset val="161"/>
    </font>
    <font>
      <b/>
      <sz val="15"/>
      <name val="Arial"/>
      <family val="2"/>
      <charset val="161"/>
    </font>
    <font>
      <sz val="15"/>
      <name val="Arial"/>
      <family val="2"/>
      <charset val="161"/>
    </font>
    <font>
      <b/>
      <sz val="15"/>
      <color indexed="14"/>
      <name val="Arial"/>
      <family val="2"/>
      <charset val="161"/>
    </font>
    <font>
      <b/>
      <sz val="15"/>
      <color indexed="8"/>
      <name val="Arial"/>
      <family val="2"/>
      <charset val="161"/>
    </font>
    <font>
      <b/>
      <u/>
      <sz val="15"/>
      <name val="Arial"/>
      <family val="2"/>
      <charset val="161"/>
    </font>
    <font>
      <u/>
      <sz val="15"/>
      <color indexed="10"/>
      <name val="Arial"/>
      <family val="2"/>
      <charset val="161"/>
    </font>
    <font>
      <sz val="15"/>
      <color indexed="14"/>
      <name val="Arial"/>
      <family val="2"/>
      <charset val="161"/>
    </font>
    <font>
      <b/>
      <i/>
      <sz val="15"/>
      <name val="Arial"/>
      <family val="2"/>
      <charset val="161"/>
    </font>
    <font>
      <sz val="15"/>
      <color indexed="10"/>
      <name val="Arial"/>
      <family val="2"/>
      <charset val="161"/>
    </font>
    <font>
      <b/>
      <sz val="15"/>
      <color indexed="9"/>
      <name val="Arial"/>
      <family val="2"/>
      <charset val="161"/>
    </font>
    <font>
      <b/>
      <sz val="15"/>
      <color rgb="FFFF0000"/>
      <name val="Arial"/>
      <family val="2"/>
      <charset val="161"/>
    </font>
    <font>
      <sz val="15"/>
      <color indexed="8"/>
      <name val="Arial"/>
      <family val="2"/>
      <charset val="161"/>
    </font>
    <font>
      <b/>
      <sz val="15"/>
      <color indexed="10"/>
      <name val="Arial"/>
      <family val="2"/>
      <charset val="161"/>
    </font>
    <font>
      <b/>
      <u val="double"/>
      <sz val="15"/>
      <color indexed="14"/>
      <name val="Arial"/>
      <family val="2"/>
      <charset val="161"/>
    </font>
    <font>
      <b/>
      <u val="double"/>
      <sz val="15"/>
      <name val="Arial"/>
      <family val="2"/>
      <charset val="161"/>
    </font>
    <font>
      <b/>
      <sz val="15"/>
      <name val="Georgia"/>
      <family val="1"/>
      <charset val="161"/>
    </font>
    <font>
      <sz val="9"/>
      <color theme="1"/>
      <name val="Tahoma"/>
      <family val="2"/>
      <charset val="161"/>
    </font>
    <font>
      <sz val="10"/>
      <name val="Arial"/>
      <family val="2"/>
      <charset val="161"/>
    </font>
    <font>
      <sz val="15"/>
      <color theme="1"/>
      <name val="Arial"/>
      <family val="2"/>
      <charset val="161"/>
    </font>
    <font>
      <b/>
      <sz val="15"/>
      <color theme="1"/>
      <name val="Arial"/>
      <family val="2"/>
      <charset val="161"/>
    </font>
  </fonts>
  <fills count="4">
    <fill>
      <patternFill patternType="none"/>
    </fill>
    <fill>
      <patternFill patternType="gray125"/>
    </fill>
    <fill>
      <patternFill patternType="solid">
        <fgColor rgb="FFFF0000"/>
        <bgColor indexed="64"/>
      </patternFill>
    </fill>
    <fill>
      <patternFill patternType="solid">
        <fgColor rgb="FFFFFF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8"/>
      </left>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18" fillId="0" borderId="0"/>
    <xf numFmtId="0" fontId="19" fillId="0" borderId="0"/>
  </cellStyleXfs>
  <cellXfs count="170">
    <xf numFmtId="0" fontId="0" fillId="0" borderId="0" xfId="0"/>
    <xf numFmtId="4" fontId="3" fillId="0" borderId="0" xfId="1" applyNumberFormat="1" applyFont="1" applyFill="1" applyBorder="1"/>
    <xf numFmtId="3" fontId="3" fillId="0" borderId="0" xfId="1" applyNumberFormat="1" applyFont="1" applyFill="1" applyBorder="1"/>
    <xf numFmtId="4" fontId="3" fillId="0" borderId="0" xfId="1" applyNumberFormat="1" applyFont="1" applyBorder="1"/>
    <xf numFmtId="3" fontId="3" fillId="0" borderId="0" xfId="1" applyNumberFormat="1" applyFont="1" applyBorder="1"/>
    <xf numFmtId="4" fontId="2" fillId="0" borderId="3" xfId="1" applyNumberFormat="1" applyFont="1" applyFill="1" applyBorder="1" applyAlignment="1">
      <alignment horizontal="center"/>
    </xf>
    <xf numFmtId="4" fontId="2" fillId="0" borderId="2" xfId="1" applyNumberFormat="1" applyFont="1" applyFill="1" applyBorder="1" applyAlignment="1">
      <alignment horizontal="center"/>
    </xf>
    <xf numFmtId="4" fontId="4" fillId="0" borderId="2" xfId="1" applyNumberFormat="1" applyFont="1" applyFill="1" applyBorder="1" applyAlignment="1">
      <alignment horizontal="right"/>
    </xf>
    <xf numFmtId="4" fontId="2" fillId="0" borderId="0" xfId="1" applyNumberFormat="1" applyFont="1" applyFill="1" applyBorder="1"/>
    <xf numFmtId="3" fontId="2" fillId="0" borderId="0" xfId="1" applyNumberFormat="1" applyFont="1" applyFill="1" applyBorder="1"/>
    <xf numFmtId="4" fontId="5" fillId="0" borderId="8" xfId="1" applyNumberFormat="1" applyFont="1" applyFill="1" applyBorder="1" applyAlignment="1">
      <alignment horizontal="left" vertical="center"/>
    </xf>
    <xf numFmtId="4" fontId="5" fillId="0" borderId="0" xfId="1" applyNumberFormat="1" applyFont="1" applyFill="1" applyBorder="1" applyAlignment="1">
      <alignment horizontal="left" vertical="center"/>
    </xf>
    <xf numFmtId="4" fontId="5" fillId="0" borderId="0" xfId="1" applyNumberFormat="1" applyFont="1" applyFill="1" applyBorder="1" applyAlignment="1">
      <alignment horizontal="center" vertical="center"/>
    </xf>
    <xf numFmtId="4" fontId="5" fillId="0" borderId="9" xfId="1" applyNumberFormat="1" applyFont="1" applyFill="1" applyBorder="1" applyAlignment="1">
      <alignment vertical="center"/>
    </xf>
    <xf numFmtId="4" fontId="5" fillId="0" borderId="0" xfId="1" applyNumberFormat="1" applyFont="1" applyFill="1" applyBorder="1" applyAlignment="1">
      <alignment vertical="center"/>
    </xf>
    <xf numFmtId="4" fontId="5" fillId="0" borderId="0" xfId="1" applyNumberFormat="1" applyFont="1" applyFill="1" applyBorder="1" applyAlignment="1">
      <alignment horizontal="center" vertical="center" wrapText="1"/>
    </xf>
    <xf numFmtId="4" fontId="5" fillId="0" borderId="0" xfId="1" applyNumberFormat="1" applyFont="1" applyFill="1" applyBorder="1" applyAlignment="1">
      <alignment vertical="center" wrapText="1"/>
    </xf>
    <xf numFmtId="4" fontId="5" fillId="0" borderId="9" xfId="1" applyNumberFormat="1" applyFont="1" applyFill="1" applyBorder="1" applyAlignment="1">
      <alignment vertical="center" wrapText="1"/>
    </xf>
    <xf numFmtId="3" fontId="5" fillId="0" borderId="0" xfId="1" applyNumberFormat="1" applyFont="1" applyFill="1" applyBorder="1" applyAlignment="1">
      <alignment vertical="center"/>
    </xf>
    <xf numFmtId="4" fontId="2" fillId="0" borderId="8" xfId="1" applyNumberFormat="1" applyFont="1" applyFill="1" applyBorder="1" applyAlignment="1">
      <alignment horizontal="left"/>
    </xf>
    <xf numFmtId="4" fontId="2" fillId="0" borderId="0" xfId="1" applyNumberFormat="1" applyFont="1" applyFill="1" applyBorder="1" applyAlignment="1">
      <alignment horizontal="left"/>
    </xf>
    <xf numFmtId="4" fontId="2" fillId="0" borderId="9" xfId="1" applyNumberFormat="1" applyFont="1" applyFill="1" applyBorder="1"/>
    <xf numFmtId="4" fontId="6" fillId="0" borderId="0" xfId="1" applyNumberFormat="1" applyFont="1" applyFill="1" applyBorder="1" applyAlignment="1">
      <alignment horizontal="center"/>
    </xf>
    <xf numFmtId="4" fontId="7" fillId="0" borderId="0" xfId="1" applyNumberFormat="1" applyFont="1" applyFill="1" applyBorder="1" applyAlignment="1"/>
    <xf numFmtId="4" fontId="7" fillId="0" borderId="0" xfId="1" applyNumberFormat="1" applyFont="1" applyFill="1" applyBorder="1" applyAlignment="1">
      <alignment horizontal="right"/>
    </xf>
    <xf numFmtId="4" fontId="3" fillId="0" borderId="9" xfId="1" applyNumberFormat="1" applyFont="1" applyFill="1" applyBorder="1"/>
    <xf numFmtId="4" fontId="2" fillId="0" borderId="0" xfId="1" applyNumberFormat="1" applyFont="1" applyFill="1" applyBorder="1" applyAlignment="1"/>
    <xf numFmtId="4" fontId="8" fillId="0" borderId="0" xfId="1" applyNumberFormat="1" applyFont="1" applyFill="1" applyBorder="1" applyAlignment="1">
      <alignment horizontal="right"/>
    </xf>
    <xf numFmtId="4" fontId="3" fillId="0" borderId="8" xfId="1" applyNumberFormat="1" applyFont="1" applyFill="1" applyBorder="1"/>
    <xf numFmtId="4" fontId="3" fillId="0" borderId="0" xfId="1" applyNumberFormat="1" applyFont="1" applyFill="1" applyBorder="1" applyAlignment="1">
      <alignment horizontal="right"/>
    </xf>
    <xf numFmtId="4" fontId="2" fillId="0" borderId="10" xfId="1" applyNumberFormat="1" applyFont="1" applyFill="1" applyBorder="1" applyAlignment="1"/>
    <xf numFmtId="4" fontId="10" fillId="0" borderId="0" xfId="1" applyNumberFormat="1" applyFont="1" applyFill="1" applyBorder="1" applyAlignment="1"/>
    <xf numFmtId="4" fontId="10" fillId="0" borderId="0" xfId="1" applyNumberFormat="1" applyFont="1" applyFill="1" applyBorder="1" applyAlignment="1">
      <alignment horizontal="right"/>
    </xf>
    <xf numFmtId="4" fontId="2" fillId="0" borderId="0" xfId="1" applyNumberFormat="1" applyFont="1" applyFill="1" applyBorder="1" applyAlignment="1">
      <alignment wrapText="1"/>
    </xf>
    <xf numFmtId="3" fontId="3" fillId="2" borderId="0" xfId="1" applyNumberFormat="1" applyFont="1" applyFill="1" applyBorder="1"/>
    <xf numFmtId="4" fontId="3" fillId="2" borderId="0" xfId="1" applyNumberFormat="1" applyFont="1" applyFill="1" applyBorder="1"/>
    <xf numFmtId="4" fontId="11" fillId="0" borderId="0" xfId="1" applyNumberFormat="1" applyFont="1" applyFill="1" applyBorder="1" applyAlignment="1">
      <alignment horizontal="right"/>
    </xf>
    <xf numFmtId="4" fontId="3" fillId="0" borderId="0" xfId="1" applyNumberFormat="1" applyFont="1" applyFill="1" applyBorder="1" applyAlignment="1"/>
    <xf numFmtId="4" fontId="3" fillId="0" borderId="8" xfId="1" applyNumberFormat="1" applyFont="1" applyFill="1" applyBorder="1" applyAlignment="1">
      <alignment horizontal="center"/>
    </xf>
    <xf numFmtId="0" fontId="3" fillId="0" borderId="0" xfId="1" applyFont="1" applyFill="1" applyBorder="1"/>
    <xf numFmtId="4" fontId="3" fillId="0" borderId="0" xfId="1" applyNumberFormat="1" applyFont="1" applyFill="1" applyBorder="1" applyAlignment="1">
      <alignment horizontal="left"/>
    </xf>
    <xf numFmtId="4" fontId="2" fillId="0" borderId="10" xfId="1" applyNumberFormat="1" applyFont="1" applyFill="1" applyBorder="1" applyAlignment="1">
      <alignment horizontal="right"/>
    </xf>
    <xf numFmtId="4" fontId="12" fillId="0" borderId="0" xfId="1" applyNumberFormat="1" applyFont="1" applyFill="1" applyBorder="1"/>
    <xf numFmtId="4" fontId="2" fillId="0" borderId="0" xfId="1" applyNumberFormat="1" applyFont="1" applyFill="1" applyBorder="1" applyAlignment="1">
      <alignment horizontal="right"/>
    </xf>
    <xf numFmtId="4" fontId="3" fillId="0" borderId="0" xfId="1" applyNumberFormat="1" applyFont="1" applyFill="1" applyBorder="1" applyAlignment="1">
      <alignment horizontal="left" wrapText="1"/>
    </xf>
    <xf numFmtId="4" fontId="3" fillId="0" borderId="0" xfId="1" applyNumberFormat="1" applyFont="1" applyFill="1" applyBorder="1" applyAlignment="1">
      <alignment wrapText="1"/>
    </xf>
    <xf numFmtId="4" fontId="3" fillId="0" borderId="8" xfId="1" applyNumberFormat="1" applyFont="1" applyFill="1" applyBorder="1" applyAlignment="1">
      <alignment horizontal="left"/>
    </xf>
    <xf numFmtId="4" fontId="2" fillId="0" borderId="10" xfId="1" applyNumberFormat="1" applyFont="1" applyFill="1" applyBorder="1"/>
    <xf numFmtId="4" fontId="13" fillId="0" borderId="0" xfId="1" applyNumberFormat="1" applyFont="1" applyFill="1" applyBorder="1"/>
    <xf numFmtId="4" fontId="3" fillId="0" borderId="11" xfId="1" applyNumberFormat="1" applyFont="1" applyFill="1" applyBorder="1"/>
    <xf numFmtId="4" fontId="10" fillId="0" borderId="0" xfId="1" applyNumberFormat="1" applyFont="1" applyFill="1" applyBorder="1"/>
    <xf numFmtId="4" fontId="3" fillId="0" borderId="12" xfId="1" applyNumberFormat="1" applyFont="1" applyFill="1" applyBorder="1"/>
    <xf numFmtId="4" fontId="3" fillId="0" borderId="12" xfId="1" applyNumberFormat="1" applyFont="1" applyFill="1" applyBorder="1" applyAlignment="1">
      <alignment horizontal="right"/>
    </xf>
    <xf numFmtId="164" fontId="3" fillId="0" borderId="0" xfId="1" applyNumberFormat="1" applyFont="1" applyFill="1" applyBorder="1"/>
    <xf numFmtId="4" fontId="14" fillId="0" borderId="0" xfId="1" applyNumberFormat="1" applyFont="1" applyFill="1" applyBorder="1" applyAlignment="1"/>
    <xf numFmtId="4" fontId="14" fillId="0" borderId="0" xfId="1" applyNumberFormat="1" applyFont="1" applyFill="1" applyBorder="1" applyAlignment="1">
      <alignment horizontal="right"/>
    </xf>
    <xf numFmtId="0" fontId="3" fillId="0" borderId="0" xfId="1" applyFont="1" applyFill="1" applyBorder="1" applyAlignment="1">
      <alignment horizontal="center"/>
    </xf>
    <xf numFmtId="4" fontId="3" fillId="0" borderId="9" xfId="1" applyNumberFormat="1" applyFont="1" applyFill="1" applyBorder="1" applyAlignment="1">
      <alignment horizontal="center"/>
    </xf>
    <xf numFmtId="4" fontId="3" fillId="0" borderId="4" xfId="1" applyNumberFormat="1" applyFont="1" applyFill="1" applyBorder="1"/>
    <xf numFmtId="4" fontId="3" fillId="0" borderId="5" xfId="1" applyNumberFormat="1" applyFont="1" applyFill="1" applyBorder="1"/>
    <xf numFmtId="4" fontId="7" fillId="0" borderId="5" xfId="1" applyNumberFormat="1" applyFont="1" applyFill="1" applyBorder="1" applyAlignment="1"/>
    <xf numFmtId="4" fontId="7" fillId="0" borderId="5" xfId="1" applyNumberFormat="1" applyFont="1" applyFill="1" applyBorder="1" applyAlignment="1">
      <alignment horizontal="right"/>
    </xf>
    <xf numFmtId="4" fontId="6" fillId="0" borderId="5" xfId="1" applyNumberFormat="1" applyFont="1" applyFill="1" applyBorder="1" applyAlignment="1">
      <alignment horizontal="right"/>
    </xf>
    <xf numFmtId="4" fontId="3" fillId="0" borderId="6" xfId="1" applyNumberFormat="1" applyFont="1" applyFill="1" applyBorder="1"/>
    <xf numFmtId="4" fontId="8" fillId="0" borderId="0" xfId="1" applyNumberFormat="1" applyFont="1" applyFill="1" applyBorder="1"/>
    <xf numFmtId="4" fontId="3" fillId="0" borderId="1" xfId="1" applyNumberFormat="1" applyFont="1" applyFill="1" applyBorder="1"/>
    <xf numFmtId="4" fontId="10" fillId="0" borderId="2" xfId="1" applyNumberFormat="1" applyFont="1" applyFill="1" applyBorder="1" applyAlignment="1"/>
    <xf numFmtId="4" fontId="10" fillId="0" borderId="2" xfId="1" applyNumberFormat="1" applyFont="1" applyFill="1" applyBorder="1" applyAlignment="1">
      <alignment horizontal="right"/>
    </xf>
    <xf numFmtId="4" fontId="3" fillId="0" borderId="3" xfId="1" applyNumberFormat="1" applyFont="1" applyFill="1" applyBorder="1"/>
    <xf numFmtId="4" fontId="2" fillId="0" borderId="5" xfId="1" applyNumberFormat="1" applyFont="1" applyFill="1" applyBorder="1" applyAlignment="1">
      <alignment horizontal="center"/>
    </xf>
    <xf numFmtId="4" fontId="10" fillId="0" borderId="5" xfId="1" applyNumberFormat="1" applyFont="1" applyFill="1" applyBorder="1" applyAlignment="1"/>
    <xf numFmtId="4" fontId="10" fillId="0" borderId="5" xfId="1" applyNumberFormat="1" applyFont="1" applyFill="1" applyBorder="1" applyAlignment="1">
      <alignment horizontal="right"/>
    </xf>
    <xf numFmtId="4" fontId="8" fillId="0" borderId="5" xfId="1" applyNumberFormat="1" applyFont="1" applyFill="1" applyBorder="1" applyAlignment="1">
      <alignment horizontal="right"/>
    </xf>
    <xf numFmtId="4" fontId="2" fillId="0" borderId="0" xfId="1" applyNumberFormat="1" applyFont="1" applyFill="1" applyBorder="1" applyAlignment="1">
      <alignment horizontal="center"/>
    </xf>
    <xf numFmtId="4" fontId="2" fillId="0" borderId="0" xfId="1" applyNumberFormat="1" applyFont="1" applyFill="1" applyBorder="1" applyAlignment="1">
      <alignment horizontal="center" vertical="center"/>
    </xf>
    <xf numFmtId="4" fontId="3" fillId="0" borderId="12" xfId="1" applyNumberFormat="1" applyFont="1" applyFill="1" applyBorder="1" applyAlignment="1"/>
    <xf numFmtId="4" fontId="3" fillId="0" borderId="8" xfId="1" applyNumberFormat="1" applyFont="1" applyFill="1" applyBorder="1" applyAlignment="1">
      <alignment horizontal="left" wrapText="1"/>
    </xf>
    <xf numFmtId="4" fontId="2" fillId="0" borderId="13" xfId="1" applyNumberFormat="1" applyFont="1" applyFill="1" applyBorder="1"/>
    <xf numFmtId="4" fontId="2" fillId="0" borderId="13" xfId="1" applyNumberFormat="1" applyFont="1" applyFill="1" applyBorder="1" applyAlignment="1">
      <alignment horizontal="right"/>
    </xf>
    <xf numFmtId="4" fontId="2" fillId="0" borderId="8" xfId="1" applyNumberFormat="1" applyFont="1" applyFill="1" applyBorder="1" applyAlignment="1"/>
    <xf numFmtId="4" fontId="4" fillId="0" borderId="0" xfId="1" applyNumberFormat="1" applyFont="1" applyFill="1" applyBorder="1" applyAlignment="1"/>
    <xf numFmtId="4" fontId="8" fillId="0" borderId="0" xfId="1" applyNumberFormat="1" applyFont="1" applyFill="1" applyBorder="1" applyAlignment="1">
      <alignment horizontal="center"/>
    </xf>
    <xf numFmtId="4" fontId="3" fillId="0" borderId="0" xfId="1" applyNumberFormat="1" applyFont="1" applyFill="1" applyBorder="1" applyAlignment="1">
      <alignment horizontal="center"/>
    </xf>
    <xf numFmtId="4" fontId="2" fillId="0" borderId="8" xfId="1" applyNumberFormat="1" applyFont="1" applyFill="1" applyBorder="1" applyAlignment="1">
      <alignment horizontal="center"/>
    </xf>
    <xf numFmtId="4" fontId="2" fillId="0" borderId="8" xfId="1" applyNumberFormat="1" applyFont="1" applyFill="1" applyBorder="1"/>
    <xf numFmtId="4" fontId="15" fillId="0" borderId="0" xfId="1" applyNumberFormat="1" applyFont="1" applyFill="1" applyBorder="1" applyAlignment="1">
      <alignment horizontal="right"/>
    </xf>
    <xf numFmtId="4" fontId="16" fillId="0" borderId="0" xfId="1" applyNumberFormat="1" applyFont="1" applyFill="1" applyBorder="1" applyAlignment="1">
      <alignment horizontal="right"/>
    </xf>
    <xf numFmtId="4" fontId="4" fillId="0" borderId="0" xfId="1" applyNumberFormat="1" applyFont="1" applyFill="1" applyBorder="1" applyAlignment="1">
      <alignment horizontal="center"/>
    </xf>
    <xf numFmtId="4" fontId="3" fillId="0" borderId="8" xfId="1" applyNumberFormat="1" applyFont="1" applyFill="1" applyBorder="1" applyAlignment="1">
      <alignment vertical="top" wrapText="1"/>
    </xf>
    <xf numFmtId="4" fontId="3" fillId="0" borderId="9" xfId="1" applyNumberFormat="1" applyFont="1" applyFill="1" applyBorder="1" applyAlignment="1">
      <alignment vertical="top" wrapText="1"/>
    </xf>
    <xf numFmtId="0" fontId="2" fillId="0" borderId="0" xfId="2" applyFont="1" applyBorder="1" applyAlignment="1">
      <alignment vertical="center"/>
    </xf>
    <xf numFmtId="0" fontId="2" fillId="0" borderId="9" xfId="2" applyFont="1" applyBorder="1" applyAlignment="1">
      <alignment vertical="center"/>
    </xf>
    <xf numFmtId="0" fontId="2" fillId="0" borderId="0" xfId="2" applyFont="1" applyFill="1" applyBorder="1" applyAlignment="1">
      <alignment horizontal="center" vertical="center"/>
    </xf>
    <xf numFmtId="0" fontId="2" fillId="0" borderId="0" xfId="2" applyFont="1" applyFill="1" applyBorder="1" applyAlignment="1">
      <alignment vertical="center"/>
    </xf>
    <xf numFmtId="0" fontId="3" fillId="0" borderId="0" xfId="3" applyFont="1" applyFill="1" applyBorder="1" applyAlignment="1">
      <alignment vertical="center"/>
    </xf>
    <xf numFmtId="0" fontId="2" fillId="0" borderId="0" xfId="2" applyFont="1" applyBorder="1" applyAlignment="1">
      <alignment horizontal="center" vertical="center"/>
    </xf>
    <xf numFmtId="0" fontId="3" fillId="0" borderId="0" xfId="2" applyFont="1" applyBorder="1" applyAlignment="1">
      <alignment horizontal="center" vertical="center"/>
    </xf>
    <xf numFmtId="4" fontId="2" fillId="0" borderId="0" xfId="1" applyNumberFormat="1" applyFont="1" applyFill="1" applyBorder="1" applyAlignment="1">
      <alignment horizontal="center"/>
    </xf>
    <xf numFmtId="4" fontId="2" fillId="0" borderId="8" xfId="1" applyNumberFormat="1" applyFont="1" applyFill="1" applyBorder="1" applyAlignment="1">
      <alignment horizontal="center"/>
    </xf>
    <xf numFmtId="4" fontId="2" fillId="0" borderId="2" xfId="1" applyNumberFormat="1" applyFont="1" applyFill="1" applyBorder="1" applyAlignment="1">
      <alignment horizontal="center"/>
    </xf>
    <xf numFmtId="4" fontId="2" fillId="0" borderId="5" xfId="1" applyNumberFormat="1" applyFont="1" applyFill="1" applyBorder="1" applyAlignment="1">
      <alignment horizontal="center"/>
    </xf>
    <xf numFmtId="4" fontId="2" fillId="0" borderId="0" xfId="1" applyNumberFormat="1" applyFont="1" applyFill="1" applyBorder="1" applyAlignment="1">
      <alignment horizontal="center" vertical="center"/>
    </xf>
    <xf numFmtId="4" fontId="2" fillId="0" borderId="3" xfId="1" applyNumberFormat="1" applyFont="1" applyFill="1" applyBorder="1" applyAlignment="1">
      <alignment horizontal="center"/>
    </xf>
    <xf numFmtId="4" fontId="5" fillId="0" borderId="0" xfId="1" applyNumberFormat="1" applyFont="1" applyFill="1" applyBorder="1" applyAlignment="1">
      <alignment horizontal="center" vertical="center"/>
    </xf>
    <xf numFmtId="4" fontId="6" fillId="0" borderId="0" xfId="1" applyNumberFormat="1" applyFont="1" applyFill="1" applyBorder="1" applyAlignment="1">
      <alignment horizontal="center"/>
    </xf>
    <xf numFmtId="4" fontId="3" fillId="3" borderId="0" xfId="1" applyNumberFormat="1" applyFont="1" applyFill="1" applyBorder="1"/>
    <xf numFmtId="4" fontId="10" fillId="3" borderId="0" xfId="1" applyNumberFormat="1" applyFont="1" applyFill="1" applyBorder="1" applyAlignment="1">
      <alignment horizontal="right"/>
    </xf>
    <xf numFmtId="0" fontId="2" fillId="3" borderId="0" xfId="2" applyFont="1" applyFill="1" applyBorder="1" applyAlignment="1">
      <alignment horizontal="center" vertical="center"/>
    </xf>
    <xf numFmtId="0" fontId="2" fillId="3" borderId="0" xfId="2" applyFont="1" applyFill="1" applyBorder="1" applyAlignment="1">
      <alignment vertical="center"/>
    </xf>
    <xf numFmtId="4" fontId="2" fillId="3" borderId="8" xfId="1" applyNumberFormat="1" applyFont="1" applyFill="1" applyBorder="1" applyAlignment="1">
      <alignment horizontal="center"/>
    </xf>
    <xf numFmtId="4" fontId="2" fillId="3" borderId="8" xfId="1" applyNumberFormat="1" applyFont="1" applyFill="1" applyBorder="1" applyAlignment="1"/>
    <xf numFmtId="4" fontId="4" fillId="3" borderId="0" xfId="1" applyNumberFormat="1" applyFont="1" applyFill="1" applyBorder="1" applyAlignment="1"/>
    <xf numFmtId="4" fontId="2" fillId="3" borderId="0" xfId="1" applyNumberFormat="1" applyFont="1" applyFill="1" applyBorder="1" applyAlignment="1"/>
    <xf numFmtId="4" fontId="8" fillId="3" borderId="0" xfId="1" applyNumberFormat="1" applyFont="1" applyFill="1" applyBorder="1"/>
    <xf numFmtId="4" fontId="3" fillId="3" borderId="8" xfId="1" applyNumberFormat="1" applyFont="1" applyFill="1" applyBorder="1"/>
    <xf numFmtId="4" fontId="2" fillId="3" borderId="8" xfId="1" applyNumberFormat="1" applyFont="1" applyFill="1" applyBorder="1"/>
    <xf numFmtId="4" fontId="15" fillId="3" borderId="0" xfId="1" applyNumberFormat="1" applyFont="1" applyFill="1" applyBorder="1" applyAlignment="1">
      <alignment horizontal="right"/>
    </xf>
    <xf numFmtId="4" fontId="16" fillId="3" borderId="0" xfId="1" applyNumberFormat="1" applyFont="1" applyFill="1" applyBorder="1" applyAlignment="1">
      <alignment horizontal="right"/>
    </xf>
    <xf numFmtId="4" fontId="4" fillId="3" borderId="0" xfId="1" applyNumberFormat="1" applyFont="1" applyFill="1" applyBorder="1" applyAlignment="1">
      <alignment horizontal="center"/>
    </xf>
    <xf numFmtId="4" fontId="2" fillId="3" borderId="0" xfId="1" applyNumberFormat="1" applyFont="1" applyFill="1" applyBorder="1" applyAlignment="1">
      <alignment horizontal="center"/>
    </xf>
    <xf numFmtId="4" fontId="3" fillId="0" borderId="1" xfId="1" applyNumberFormat="1" applyFont="1" applyFill="1" applyBorder="1" applyAlignment="1"/>
    <xf numFmtId="4" fontId="3" fillId="0" borderId="2" xfId="1" applyNumberFormat="1" applyFont="1" applyFill="1" applyBorder="1" applyAlignment="1"/>
    <xf numFmtId="4" fontId="3" fillId="0" borderId="3" xfId="1" applyNumberFormat="1" applyFont="1" applyFill="1" applyBorder="1" applyAlignment="1"/>
    <xf numFmtId="4" fontId="3" fillId="0" borderId="8" xfId="1" applyNumberFormat="1" applyFont="1" applyFill="1" applyBorder="1" applyAlignment="1"/>
    <xf numFmtId="4" fontId="3" fillId="0" borderId="9" xfId="1" applyNumberFormat="1" applyFont="1" applyFill="1" applyBorder="1" applyAlignment="1"/>
    <xf numFmtId="4" fontId="3" fillId="0" borderId="4" xfId="1" applyNumberFormat="1" applyFont="1" applyFill="1" applyBorder="1" applyAlignment="1"/>
    <xf numFmtId="4" fontId="3" fillId="0" borderId="5" xfId="1" applyNumberFormat="1" applyFont="1" applyFill="1" applyBorder="1" applyAlignment="1"/>
    <xf numFmtId="4" fontId="3" fillId="0" borderId="6" xfId="1" applyNumberFormat="1" applyFont="1" applyFill="1" applyBorder="1" applyAlignment="1"/>
    <xf numFmtId="0" fontId="20" fillId="0" borderId="0" xfId="0" applyFont="1" applyBorder="1"/>
    <xf numFmtId="0" fontId="21" fillId="0" borderId="0" xfId="0" applyFont="1" applyBorder="1"/>
    <xf numFmtId="0" fontId="21" fillId="0" borderId="0" xfId="0" applyFont="1" applyBorder="1" applyAlignment="1">
      <alignment horizontal="center"/>
    </xf>
    <xf numFmtId="4" fontId="2" fillId="0" borderId="0" xfId="1" applyNumberFormat="1" applyFont="1" applyFill="1" applyBorder="1" applyAlignment="1">
      <alignment horizontal="center"/>
    </xf>
    <xf numFmtId="4" fontId="2" fillId="0" borderId="2" xfId="1" applyNumberFormat="1" applyFont="1" applyFill="1" applyBorder="1" applyAlignment="1">
      <alignment horizontal="center"/>
    </xf>
    <xf numFmtId="4" fontId="2" fillId="0" borderId="3" xfId="1" applyNumberFormat="1" applyFont="1" applyFill="1" applyBorder="1" applyAlignment="1">
      <alignment horizontal="center"/>
    </xf>
    <xf numFmtId="4" fontId="2" fillId="0" borderId="5" xfId="1" applyNumberFormat="1" applyFont="1" applyFill="1" applyBorder="1" applyAlignment="1">
      <alignment horizontal="center"/>
    </xf>
    <xf numFmtId="4" fontId="5" fillId="0" borderId="0" xfId="1" applyNumberFormat="1" applyFont="1" applyFill="1" applyBorder="1" applyAlignment="1">
      <alignment horizontal="center" vertical="center"/>
    </xf>
    <xf numFmtId="4" fontId="6" fillId="0" borderId="0" xfId="1" applyNumberFormat="1" applyFont="1" applyFill="1" applyBorder="1" applyAlignment="1">
      <alignment horizontal="center"/>
    </xf>
    <xf numFmtId="4" fontId="2" fillId="0" borderId="0" xfId="1" applyNumberFormat="1" applyFont="1" applyFill="1" applyBorder="1" applyAlignment="1">
      <alignment horizontal="center" vertical="center"/>
    </xf>
    <xf numFmtId="4" fontId="2" fillId="0" borderId="8" xfId="1" applyNumberFormat="1" applyFont="1" applyFill="1" applyBorder="1" applyAlignment="1">
      <alignment horizontal="center"/>
    </xf>
    <xf numFmtId="4" fontId="2" fillId="0" borderId="0" xfId="1" applyNumberFormat="1" applyFont="1" applyFill="1" applyBorder="1" applyAlignment="1">
      <alignment horizontal="center"/>
    </xf>
    <xf numFmtId="4" fontId="2" fillId="0" borderId="2" xfId="1" applyNumberFormat="1" applyFont="1" applyFill="1" applyBorder="1" applyAlignment="1">
      <alignment horizontal="center"/>
    </xf>
    <xf numFmtId="4" fontId="2" fillId="0" borderId="3" xfId="1" applyNumberFormat="1" applyFont="1" applyFill="1" applyBorder="1" applyAlignment="1">
      <alignment horizontal="center"/>
    </xf>
    <xf numFmtId="4" fontId="2" fillId="0" borderId="5" xfId="1" applyNumberFormat="1" applyFont="1" applyFill="1" applyBorder="1" applyAlignment="1">
      <alignment horizontal="center"/>
    </xf>
    <xf numFmtId="4" fontId="5" fillId="0" borderId="0" xfId="1" applyNumberFormat="1" applyFont="1" applyFill="1" applyBorder="1" applyAlignment="1">
      <alignment horizontal="center" vertical="center"/>
    </xf>
    <xf numFmtId="4" fontId="6" fillId="0" borderId="0" xfId="1" applyNumberFormat="1" applyFont="1" applyFill="1" applyBorder="1" applyAlignment="1">
      <alignment horizontal="center"/>
    </xf>
    <xf numFmtId="4" fontId="2" fillId="0" borderId="0" xfId="1" applyNumberFormat="1" applyFont="1" applyFill="1" applyBorder="1" applyAlignment="1">
      <alignment horizontal="center" vertical="center"/>
    </xf>
    <xf numFmtId="4" fontId="2" fillId="0" borderId="8" xfId="1" applyNumberFormat="1" applyFont="1" applyFill="1" applyBorder="1" applyAlignment="1">
      <alignment horizontal="center"/>
    </xf>
    <xf numFmtId="4" fontId="2" fillId="3" borderId="8" xfId="1" applyNumberFormat="1" applyFont="1" applyFill="1" applyBorder="1" applyAlignment="1">
      <alignment horizontal="center"/>
    </xf>
    <xf numFmtId="4" fontId="2" fillId="3" borderId="0" xfId="1" applyNumberFormat="1" applyFont="1" applyFill="1" applyBorder="1" applyAlignment="1">
      <alignment horizontal="center"/>
    </xf>
    <xf numFmtId="4" fontId="2" fillId="0" borderId="1" xfId="1" applyNumberFormat="1" applyFont="1" applyFill="1" applyBorder="1" applyAlignment="1">
      <alignment horizontal="center"/>
    </xf>
    <xf numFmtId="4" fontId="2" fillId="0" borderId="2" xfId="1" applyNumberFormat="1" applyFont="1" applyFill="1" applyBorder="1" applyAlignment="1">
      <alignment horizontal="center"/>
    </xf>
    <xf numFmtId="4" fontId="2" fillId="0" borderId="3" xfId="1" applyNumberFormat="1" applyFont="1" applyFill="1" applyBorder="1" applyAlignment="1">
      <alignment horizontal="center"/>
    </xf>
    <xf numFmtId="4" fontId="2" fillId="0" borderId="4" xfId="1" applyNumberFormat="1" applyFont="1" applyFill="1" applyBorder="1" applyAlignment="1">
      <alignment horizontal="center"/>
    </xf>
    <xf numFmtId="4" fontId="2" fillId="0" borderId="5" xfId="1" applyNumberFormat="1" applyFont="1" applyFill="1" applyBorder="1" applyAlignment="1">
      <alignment horizontal="center"/>
    </xf>
    <xf numFmtId="4" fontId="2" fillId="0" borderId="6" xfId="1" applyNumberFormat="1" applyFont="1" applyFill="1" applyBorder="1" applyAlignment="1">
      <alignment horizontal="center"/>
    </xf>
    <xf numFmtId="4" fontId="2" fillId="0" borderId="7" xfId="1" applyNumberFormat="1" applyFont="1" applyFill="1" applyBorder="1" applyAlignment="1">
      <alignment horizontal="center"/>
    </xf>
    <xf numFmtId="4" fontId="5" fillId="0" borderId="0" xfId="1" applyNumberFormat="1" applyFont="1" applyFill="1" applyBorder="1" applyAlignment="1">
      <alignment horizontal="center" vertical="center"/>
    </xf>
    <xf numFmtId="4" fontId="6" fillId="0" borderId="0" xfId="1" applyNumberFormat="1" applyFont="1" applyFill="1" applyBorder="1" applyAlignment="1">
      <alignment horizontal="center"/>
    </xf>
    <xf numFmtId="4" fontId="2" fillId="0" borderId="0" xfId="1" applyNumberFormat="1" applyFont="1" applyFill="1" applyBorder="1" applyAlignment="1">
      <alignment horizontal="center" vertical="center"/>
    </xf>
    <xf numFmtId="4" fontId="2" fillId="3" borderId="0" xfId="1" applyNumberFormat="1" applyFont="1" applyFill="1" applyBorder="1" applyAlignment="1">
      <alignment horizontal="center" vertical="top" wrapText="1"/>
    </xf>
    <xf numFmtId="4" fontId="2" fillId="0" borderId="8" xfId="1" applyNumberFormat="1" applyFont="1" applyFill="1" applyBorder="1" applyAlignment="1">
      <alignment horizontal="center"/>
    </xf>
    <xf numFmtId="4" fontId="2" fillId="0" borderId="0" xfId="1" applyNumberFormat="1" applyFont="1" applyFill="1" applyBorder="1" applyAlignment="1">
      <alignment horizontal="center"/>
    </xf>
    <xf numFmtId="4" fontId="2" fillId="0" borderId="0" xfId="1" applyNumberFormat="1" applyFont="1" applyFill="1" applyBorder="1" applyAlignment="1">
      <alignment horizontal="center" vertical="top" wrapText="1"/>
    </xf>
    <xf numFmtId="4" fontId="17" fillId="0" borderId="8" xfId="1" applyNumberFormat="1" applyFont="1" applyFill="1" applyBorder="1" applyAlignment="1">
      <alignment horizontal="center"/>
    </xf>
    <xf numFmtId="4" fontId="17" fillId="0" borderId="0" xfId="1" applyNumberFormat="1" applyFont="1" applyFill="1" applyBorder="1" applyAlignment="1">
      <alignment horizontal="center"/>
    </xf>
    <xf numFmtId="4" fontId="17" fillId="0" borderId="9" xfId="1" applyNumberFormat="1" applyFont="1" applyFill="1" applyBorder="1" applyAlignment="1">
      <alignment horizontal="center"/>
    </xf>
    <xf numFmtId="4" fontId="3" fillId="0" borderId="0" xfId="1" applyNumberFormat="1" applyFont="1" applyFill="1" applyBorder="1" applyAlignment="1">
      <alignment horizontal="justify" vertical="top" wrapText="1"/>
    </xf>
    <xf numFmtId="4" fontId="3" fillId="0" borderId="1" xfId="1" applyNumberFormat="1" applyFont="1" applyFill="1" applyBorder="1" applyAlignment="1">
      <alignment horizontal="center"/>
    </xf>
    <xf numFmtId="4" fontId="3" fillId="0" borderId="2" xfId="1" applyNumberFormat="1" applyFont="1" applyFill="1" applyBorder="1" applyAlignment="1">
      <alignment horizontal="center"/>
    </xf>
    <xf numFmtId="4" fontId="3" fillId="0" borderId="3" xfId="1" applyNumberFormat="1" applyFont="1" applyFill="1" applyBorder="1" applyAlignment="1">
      <alignment horizontal="center"/>
    </xf>
  </cellXfs>
  <cellStyles count="4">
    <cellStyle name="Κανονικό" xfId="0" builtinId="0"/>
    <cellStyle name="Κανονικό 2" xfId="1"/>
    <cellStyle name="Κανονικό 3" xfId="3"/>
    <cellStyle name="Κανονικό 9"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17317</xdr:colOff>
      <xdr:row>111</xdr:row>
      <xdr:rowOff>163287</xdr:rowOff>
    </xdr:from>
    <xdr:to>
      <xdr:col>7</xdr:col>
      <xdr:colOff>1359877</xdr:colOff>
      <xdr:row>114</xdr:row>
      <xdr:rowOff>177593</xdr:rowOff>
    </xdr:to>
    <xdr:pic>
      <xdr:nvPicPr>
        <xdr:cNvPr id="5" name="Εικόνα 2" descr="C:\Users\user\Desktop\Mazars 4 COLORS.jpg">
          <a:extLst>
            <a:ext uri="{FF2B5EF4-FFF2-40B4-BE49-F238E27FC236}">
              <a16:creationId xmlns:a16="http://schemas.microsoft.com/office/drawing/2014/main" xmlns="" id="{31B3E166-DC45-4507-A377-11A59B585D0F}"/>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8440138" y="29132894"/>
          <a:ext cx="2812132" cy="749092"/>
        </a:xfrm>
        <a:prstGeom prst="rect">
          <a:avLst/>
        </a:prstGeom>
        <a:noFill/>
        <a:ln>
          <a:noFill/>
        </a:ln>
      </xdr:spPr>
    </xdr:pic>
    <xdr:clientData/>
  </xdr:twoCellAnchor>
  <xdr:twoCellAnchor>
    <xdr:from>
      <xdr:col>0</xdr:col>
      <xdr:colOff>34636</xdr:colOff>
      <xdr:row>93</xdr:row>
      <xdr:rowOff>51954</xdr:rowOff>
    </xdr:from>
    <xdr:to>
      <xdr:col>16</xdr:col>
      <xdr:colOff>34636</xdr:colOff>
      <xdr:row>109</xdr:row>
      <xdr:rowOff>204107</xdr:rowOff>
    </xdr:to>
    <xdr:sp macro="" textlink="">
      <xdr:nvSpPr>
        <xdr:cNvPr id="2" name="TextBox 1">
          <a:extLst>
            <a:ext uri="{FF2B5EF4-FFF2-40B4-BE49-F238E27FC236}">
              <a16:creationId xmlns:a16="http://schemas.microsoft.com/office/drawing/2014/main" xmlns="" id="{447B6E7D-D168-4D52-9348-904C5D04F8FE}"/>
            </a:ext>
          </a:extLst>
        </xdr:cNvPr>
        <xdr:cNvSpPr txBox="1"/>
      </xdr:nvSpPr>
      <xdr:spPr>
        <a:xfrm>
          <a:off x="34636" y="24612847"/>
          <a:ext cx="23431500" cy="4071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l-GR" sz="1500" b="1" cap="small">
              <a:solidFill>
                <a:schemeClr val="dk1"/>
              </a:solidFill>
              <a:effectLst/>
              <a:latin typeface="Georgia" panose="02040502050405020303" pitchFamily="18" charset="0"/>
              <a:ea typeface="+mn-ea"/>
              <a:cs typeface="Arial" panose="020B0604020202020204" pitchFamily="34" charset="0"/>
            </a:rPr>
            <a:t>Έκθεση Ελέγχου Ανεξάρτητου Ορκωτού Ελεγκτή Λογιστή</a:t>
          </a:r>
        </a:p>
        <a:p>
          <a:pPr algn="ctr"/>
          <a:r>
            <a:rPr lang="el-GR" sz="1500" b="1">
              <a:solidFill>
                <a:schemeClr val="dk1"/>
              </a:solidFill>
              <a:effectLst/>
              <a:latin typeface="Georgia" panose="02040502050405020303" pitchFamily="18" charset="0"/>
              <a:ea typeface="+mn-ea"/>
              <a:cs typeface="Arial" panose="020B0604020202020204" pitchFamily="34" charset="0"/>
            </a:rPr>
            <a:t>Προς το Δημοτικό Συμβούλιο του Δήμου Ύδρας</a:t>
          </a:r>
        </a:p>
        <a:p>
          <a:pPr algn="just"/>
          <a:r>
            <a:rPr lang="el-GR" sz="1500" b="1">
              <a:solidFill>
                <a:schemeClr val="dk1"/>
              </a:solidFill>
              <a:effectLst/>
              <a:latin typeface="Arial" panose="020B0604020202020204" pitchFamily="34" charset="0"/>
              <a:ea typeface="+mn-ea"/>
              <a:cs typeface="Arial" panose="020B0604020202020204" pitchFamily="34" charset="0"/>
            </a:rPr>
            <a:t>Έκθεση επί των οικονομικών καταστάσεων.</a:t>
          </a:r>
          <a:r>
            <a:rPr lang="el-GR" sz="1500">
              <a:solidFill>
                <a:schemeClr val="dk1"/>
              </a:solidFill>
              <a:effectLst/>
              <a:latin typeface="Arial" panose="020B0604020202020204" pitchFamily="34" charset="0"/>
              <a:ea typeface="+mn-ea"/>
              <a:cs typeface="Arial" panose="020B0604020202020204" pitchFamily="34" charset="0"/>
            </a:rPr>
            <a:t> Μας ανατέθηκε να ελέγξουμε τις οικονομικές καταστάσεις του Δήμου Ύδρας οι οποίες αποτελούνται από τον ισολογισμό της 31ης Δεκεμβρίου 2014, την κατάσταση αποτελεσμάτων και τον πίνακα διάθεσης αποτελεσμάτων της χρήσεως που έληξε την ημερομηνία αυτή, καθώς και το σχετικό προσάρτημα. </a:t>
          </a:r>
        </a:p>
        <a:p>
          <a:pPr algn="just"/>
          <a:r>
            <a:rPr lang="el-GR" sz="1500" b="1">
              <a:solidFill>
                <a:schemeClr val="dk1"/>
              </a:solidFill>
              <a:effectLst/>
              <a:latin typeface="Arial" panose="020B0604020202020204" pitchFamily="34" charset="0"/>
              <a:ea typeface="+mn-ea"/>
              <a:cs typeface="Arial" panose="020B0604020202020204" pitchFamily="34" charset="0"/>
            </a:rPr>
            <a:t>Ευθύνη της διοίκησης για τις οικονομικές καταστάσεις. </a:t>
          </a:r>
          <a:r>
            <a:rPr lang="el-GR" sz="1500">
              <a:solidFill>
                <a:schemeClr val="dk1"/>
              </a:solidFill>
              <a:effectLst/>
              <a:latin typeface="Arial" panose="020B0604020202020204" pitchFamily="34" charset="0"/>
              <a:ea typeface="+mn-ea"/>
              <a:cs typeface="Arial" panose="020B0604020202020204" pitchFamily="34" charset="0"/>
            </a:rPr>
            <a:t>Η διοίκηση έχει την ευθύνη για την κατάρτιση και εύλογη παρουσίαση αυτών των οικονομικών καταστάσεων σύμφωνα με το Π.Δ. 315/1999 «Κλαδικό Λογιστικό Σχέδιο Οργανισμών Τοπικής Αυτοδιοίκησης», όπως και για εκείνες τις εσωτερικές δικλίδες που η διοίκηση καθορίζει ως απαραίτητες ώστε να καθίσταται δυνατή η κατάρτιση οικονομικών καταστάσεων απαλλαγμένων από ουσιώδη ανακρίβεια που οφείλεται είτε σε απάτη είτε σε λάθος. </a:t>
          </a:r>
          <a:r>
            <a:rPr lang="el-GR" sz="1500" b="1">
              <a:solidFill>
                <a:schemeClr val="dk1"/>
              </a:solidFill>
              <a:effectLst/>
              <a:latin typeface="Arial" panose="020B0604020202020204" pitchFamily="34" charset="0"/>
              <a:ea typeface="+mn-ea"/>
              <a:cs typeface="Arial" panose="020B0604020202020204" pitchFamily="34" charset="0"/>
            </a:rPr>
            <a:t>Ευθύνη του ελεγκτή. </a:t>
          </a:r>
          <a:r>
            <a:rPr lang="el-GR" sz="1500">
              <a:solidFill>
                <a:schemeClr val="dk1"/>
              </a:solidFill>
              <a:effectLst/>
              <a:latin typeface="Arial" panose="020B0604020202020204" pitchFamily="34" charset="0"/>
              <a:ea typeface="+mn-ea"/>
              <a:cs typeface="Arial" panose="020B0604020202020204" pitchFamily="34" charset="0"/>
            </a:rPr>
            <a:t>Η δική μας ευθύνη είναι να εκφράσουμε γνώμη επί αυτών των οικονομικών καταστάσεων με βάση τον έλεγχο που διενεργείται σύμφωνα με τα Διεθνή Πρότυπα Ελέγχου. Επίσης λαμβάνονται υπόψη και οι σχετικές διατάξεις του Δημοτικού και Κοινοτικού Κώδικα (ν. 3463/2006 όπως ισχύει). Εντούτοις, εξαιτίας του θέματος που περιγράφεται στην παράγραφο «Βάση για Αδυναμία Έκφρασης Γνώμης», δεν μπορέσαμε να συγκεντρώσουμε επαρκή και κατάλληλα ελεγκτικά τεκμήρια για τη θεμελίωση της ελεγκτικής μας γνώμης. </a:t>
          </a:r>
          <a:r>
            <a:rPr lang="el-GR" sz="1500" b="1">
              <a:solidFill>
                <a:schemeClr val="dk1"/>
              </a:solidFill>
              <a:effectLst/>
              <a:latin typeface="Arial" panose="020B0604020202020204" pitchFamily="34" charset="0"/>
              <a:ea typeface="+mn-ea"/>
              <a:cs typeface="Arial" panose="020B0604020202020204" pitchFamily="34" charset="0"/>
            </a:rPr>
            <a:t>Βάση για Αδυναμία Έκφρασης Γνώμης. </a:t>
          </a:r>
          <a:r>
            <a:rPr lang="el-GR" sz="1500">
              <a:solidFill>
                <a:schemeClr val="dk1"/>
              </a:solidFill>
              <a:effectLst/>
              <a:latin typeface="Arial" panose="020B0604020202020204" pitchFamily="34" charset="0"/>
              <a:ea typeface="+mn-ea"/>
              <a:cs typeface="Arial" panose="020B0604020202020204" pitchFamily="34" charset="0"/>
            </a:rPr>
            <a:t>Από τον έλεγχο μας προέκυψαν τα εξής θέματα:</a:t>
          </a:r>
          <a:r>
            <a:rPr lang="el-GR" sz="1500" b="1">
              <a:solidFill>
                <a:schemeClr val="dk1"/>
              </a:solidFill>
              <a:effectLst/>
              <a:latin typeface="Arial" panose="020B0604020202020204" pitchFamily="34" charset="0"/>
              <a:ea typeface="+mn-ea"/>
              <a:cs typeface="Arial" panose="020B0604020202020204" pitchFamily="34" charset="0"/>
            </a:rPr>
            <a:t>1)</a:t>
          </a:r>
          <a:r>
            <a:rPr lang="el-GR" sz="1500">
              <a:solidFill>
                <a:schemeClr val="dk1"/>
              </a:solidFill>
              <a:effectLst/>
              <a:latin typeface="Arial" panose="020B0604020202020204" pitchFamily="34" charset="0"/>
              <a:ea typeface="+mn-ea"/>
              <a:cs typeface="Arial" panose="020B0604020202020204" pitchFamily="34" charset="0"/>
            </a:rPr>
            <a:t> Για το μεγαλύτερο μέρος των ακινήτων κυριότητας του Δήμου που περιλαμβάνονται στους λογαριασμούς του Ενεργητικού « Γήπεδα – Οικόπεδα», «Οδοί - Οδοστρώματα κοιν. χρήσεως» και «Κτίρια και Τεχνικά Έργα», δεν έχουν προσδιοριστεί οι αντικειμενικές τους αξίες με συνέπεια η αξία των ακινήτων και το κεφάλαιο του Δήμου να εμφανίζονται μειωμένα. </a:t>
          </a:r>
          <a:r>
            <a:rPr lang="el-GR" sz="1500" b="1">
              <a:solidFill>
                <a:schemeClr val="dk1"/>
              </a:solidFill>
              <a:effectLst/>
              <a:latin typeface="Arial" panose="020B0604020202020204" pitchFamily="34" charset="0"/>
              <a:ea typeface="+mn-ea"/>
              <a:cs typeface="Arial" panose="020B0604020202020204" pitchFamily="34" charset="0"/>
            </a:rPr>
            <a:t>2)</a:t>
          </a:r>
          <a:r>
            <a:rPr lang="el-GR" sz="1500">
              <a:solidFill>
                <a:schemeClr val="dk1"/>
              </a:solidFill>
              <a:effectLst/>
              <a:latin typeface="Arial" panose="020B0604020202020204" pitchFamily="34" charset="0"/>
              <a:ea typeface="+mn-ea"/>
              <a:cs typeface="Arial" panose="020B0604020202020204" pitchFamily="34" charset="0"/>
            </a:rPr>
            <a:t> Δεν κατέστη δυνατό να επιβεβαιωθεί με ελεγκτικές διαδικασίες το υπόλοιπο του λογαριασμού «Ακινητοποιήσεις υπό εκτέλεση και προκαταβολές» ποσού ευρώ 1.241 χιλ. καθώς δεν τέθηκαν υπόψη μας οι φάκελοι των τεχνικών έργων από τις υπηρεσίες του Δήμου. </a:t>
          </a:r>
          <a:r>
            <a:rPr lang="el-GR" sz="1500" b="1">
              <a:solidFill>
                <a:schemeClr val="dk1"/>
              </a:solidFill>
              <a:effectLst/>
              <a:latin typeface="Arial" panose="020B0604020202020204" pitchFamily="34" charset="0"/>
              <a:ea typeface="+mn-ea"/>
              <a:cs typeface="Arial" panose="020B0604020202020204" pitchFamily="34" charset="0"/>
            </a:rPr>
            <a:t>3)</a:t>
          </a:r>
          <a:r>
            <a:rPr lang="el-GR" sz="1500">
              <a:solidFill>
                <a:schemeClr val="dk1"/>
              </a:solidFill>
              <a:effectLst/>
              <a:latin typeface="Arial" panose="020B0604020202020204" pitchFamily="34" charset="0"/>
              <a:ea typeface="+mn-ea"/>
              <a:cs typeface="Arial" panose="020B0604020202020204" pitchFamily="34" charset="0"/>
            </a:rPr>
            <a:t> Για την επιβεβαίωση του υπολοίπου του λογαριασμού Δ.ΙΙ.1. «Απαιτήσεις από πώληση αγαθών και υπηρεσιών» του Κυκλοφορούντος Ενεργητικού ποσού ευρώ 1.831 χιλ. δεν ήταν δυνατό να προβούμε σε εναλλακτικές επιβεβαιωτικές διαδικασίες, συνεπώς διατηρούμε σχετική επιφύλαξη ως προς το ακριβές ύψος των εν λόγω απαιτήσεων. </a:t>
          </a:r>
          <a:r>
            <a:rPr lang="el-GR" sz="1500" b="1">
              <a:solidFill>
                <a:schemeClr val="dk1"/>
              </a:solidFill>
              <a:effectLst/>
              <a:latin typeface="Arial" panose="020B0604020202020204" pitchFamily="34" charset="0"/>
              <a:ea typeface="+mn-ea"/>
              <a:cs typeface="Arial" panose="020B0604020202020204" pitchFamily="34" charset="0"/>
            </a:rPr>
            <a:t>4)</a:t>
          </a:r>
          <a:r>
            <a:rPr lang="el-GR" sz="1500">
              <a:solidFill>
                <a:schemeClr val="dk1"/>
              </a:solidFill>
              <a:effectLst/>
              <a:latin typeface="Arial" panose="020B0604020202020204" pitchFamily="34" charset="0"/>
              <a:ea typeface="+mn-ea"/>
              <a:cs typeface="Arial" panose="020B0604020202020204" pitchFamily="34" charset="0"/>
            </a:rPr>
            <a:t> Μέχρι την ημερομηνία χορήγησης της έκθεσής μας δεν λάβαμε επιστολή από τους Νομικούς Συμβούλους του Δήμου Ύδρας. Λόγω του γεγονότος αυτού, διατηρούμε επιφύλαξη για την ύπαρξη ή μη, αγωγών τρίτων κατά του Δήμου, την κυριότητα των ακινήτων καθώς και για την ύπαρξη βαρών και ενεχύρων επί των περιουσιακών στοιχείων αυτού. Επιπλέον δεν είμαστε σε θέση να προσδιορίσουμε το ύψος της ενδεχόμενης ζημιάς από διεκδικούμενες αποζημιώσεις και την επίδραση αυτής στα αποτελέσματα και στα Ίδια Κεφάλαια του Δήμου Ύδρας. </a:t>
          </a:r>
          <a:r>
            <a:rPr lang="el-GR" sz="1500" b="1">
              <a:solidFill>
                <a:schemeClr val="dk1"/>
              </a:solidFill>
              <a:effectLst/>
              <a:latin typeface="Arial" panose="020B0604020202020204" pitchFamily="34" charset="0"/>
              <a:ea typeface="+mn-ea"/>
              <a:cs typeface="Arial" panose="020B0604020202020204" pitchFamily="34" charset="0"/>
            </a:rPr>
            <a:t>5)</a:t>
          </a:r>
          <a:r>
            <a:rPr lang="el-GR" sz="1500">
              <a:solidFill>
                <a:schemeClr val="dk1"/>
              </a:solidFill>
              <a:effectLst/>
              <a:latin typeface="Arial" panose="020B0604020202020204" pitchFamily="34" charset="0"/>
              <a:ea typeface="+mn-ea"/>
              <a:cs typeface="Arial" panose="020B0604020202020204" pitchFamily="34" charset="0"/>
            </a:rPr>
            <a:t> Στο λογαριασμό «Χρεώστες διάφοροι» περιλαμβάνεται και ποσό ευρώ 243 χιλ. που αφορά σε πιστωτικό υπόλοιπο Φ.Π.Α. προς συμψηφισμό. Επειδή δεν κατέστη εφικτό να αποκτήσουμε επαρκή ελεγκτικά τεκμήρια, διατηρούμε επιφύλαξη για το ανωτέρω υπόλοιπο. Επιπλέον, δεν κατέστη εφικτό να επιβεβαιωθεί η ορθή υποβολή των περιοδικών δηλώσεων Φ.Π.Α. για την ελεγχόμενη χρήση.</a:t>
          </a:r>
          <a:r>
            <a:rPr lang="el-GR" sz="1500" b="1">
              <a:solidFill>
                <a:schemeClr val="dk1"/>
              </a:solidFill>
              <a:effectLst/>
              <a:latin typeface="Arial" panose="020B0604020202020204" pitchFamily="34" charset="0"/>
              <a:ea typeface="+mn-ea"/>
              <a:cs typeface="Arial" panose="020B0604020202020204" pitchFamily="34" charset="0"/>
            </a:rPr>
            <a:t>6)</a:t>
          </a:r>
          <a:r>
            <a:rPr lang="el-GR" sz="1500">
              <a:solidFill>
                <a:schemeClr val="dk1"/>
              </a:solidFill>
              <a:effectLst/>
              <a:latin typeface="Arial" panose="020B0604020202020204" pitchFamily="34" charset="0"/>
              <a:ea typeface="+mn-ea"/>
              <a:cs typeface="Arial" panose="020B0604020202020204" pitchFamily="34" charset="0"/>
            </a:rPr>
            <a:t> Το Σύστημα Εσωτερικού Ελέγχου του Δήμου εμφανίζει αδυναμίες και ως εκ τούτου απαιτείται η βελτίωση του</a:t>
          </a:r>
          <a:r>
            <a:rPr lang="en-US" sz="1500" baseline="0">
              <a:solidFill>
                <a:schemeClr val="dk1"/>
              </a:solidFill>
              <a:effectLst/>
              <a:latin typeface="Arial" panose="020B0604020202020204" pitchFamily="34" charset="0"/>
              <a:ea typeface="+mn-ea"/>
              <a:cs typeface="Arial" panose="020B0604020202020204" pitchFamily="34" charset="0"/>
            </a:rPr>
            <a:t> </a:t>
          </a:r>
          <a:r>
            <a:rPr lang="el-GR" sz="1500" b="1">
              <a:solidFill>
                <a:schemeClr val="dk1"/>
              </a:solidFill>
              <a:effectLst/>
              <a:latin typeface="Arial" panose="020B0604020202020204" pitchFamily="34" charset="0"/>
              <a:ea typeface="+mn-ea"/>
              <a:cs typeface="Arial" panose="020B0604020202020204" pitchFamily="34" charset="0"/>
            </a:rPr>
            <a:t>Αδυναμία Έκφρασης Γνώμης. </a:t>
          </a:r>
          <a:r>
            <a:rPr lang="el-GR" sz="1500">
              <a:solidFill>
                <a:schemeClr val="dk1"/>
              </a:solidFill>
              <a:effectLst/>
              <a:latin typeface="Arial" panose="020B0604020202020204" pitchFamily="34" charset="0"/>
              <a:ea typeface="+mn-ea"/>
              <a:cs typeface="Arial" panose="020B0604020202020204" pitchFamily="34" charset="0"/>
            </a:rPr>
            <a:t>Εξαιτίας της σημαντικότητας των θεμάτων που μνημονεύονται στην παράγραφο «Βάση για Αδυναμία Έκφρασης Γνώμης», δεν έχει καταστεί εφικτό να αποκτήσουμε επαρκή και κατάλληλα ελεγκτικά τεκμήρια για τη θεμελίωση της ελεγκτικής μας γνώμης. Ως εκ τούτου δεν εκφέρουμε γνώμη επί των ανωτέρω οικονομικών καταστάσεων.</a:t>
          </a:r>
        </a:p>
        <a:p>
          <a:endParaRPr lang="el-GR" sz="1000" b="1">
            <a:solidFill>
              <a:schemeClr val="dk1"/>
            </a:solidFill>
            <a:effectLst/>
            <a:latin typeface="Arial" panose="020B0604020202020204" pitchFamily="34" charset="0"/>
            <a:ea typeface="+mn-ea"/>
            <a:cs typeface="Arial" panose="020B0604020202020204" pitchFamily="34" charset="0"/>
          </a:endParaRPr>
        </a:p>
        <a:p>
          <a:r>
            <a:rPr lang="el-GR" sz="1000" b="1">
              <a:solidFill>
                <a:schemeClr val="dk1"/>
              </a:solidFill>
              <a:effectLst/>
              <a:latin typeface="Arial" panose="020B0604020202020204" pitchFamily="34" charset="0"/>
              <a:ea typeface="+mn-ea"/>
              <a:cs typeface="Arial" panose="020B0604020202020204" pitchFamily="34" charset="0"/>
            </a:rPr>
            <a:t> </a:t>
          </a:r>
        </a:p>
        <a:p>
          <a:r>
            <a:rPr lang="el-GR" sz="1000">
              <a:solidFill>
                <a:schemeClr val="dk1"/>
              </a:solidFill>
              <a:effectLst/>
              <a:latin typeface="Arial" panose="020B0604020202020204" pitchFamily="34" charset="0"/>
              <a:ea typeface="+mn-ea"/>
              <a:cs typeface="Arial" panose="020B0604020202020204" pitchFamily="34" charset="0"/>
            </a:rPr>
            <a:t> </a:t>
          </a:r>
          <a:endParaRPr lang="el-GR"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17317</xdr:colOff>
      <xdr:row>93</xdr:row>
      <xdr:rowOff>0</xdr:rowOff>
    </xdr:from>
    <xdr:to>
      <xdr:col>7</xdr:col>
      <xdr:colOff>1359877</xdr:colOff>
      <xdr:row>96</xdr:row>
      <xdr:rowOff>33356</xdr:rowOff>
    </xdr:to>
    <xdr:pic>
      <xdr:nvPicPr>
        <xdr:cNvPr id="2" name="Εικόνα 2" descr="C:\Users\user\Desktop\Mazars 4 COLORS.jpg">
          <a:extLst>
            <a:ext uri="{FF2B5EF4-FFF2-40B4-BE49-F238E27FC236}">
              <a16:creationId xmlns:a16="http://schemas.microsoft.com/office/drawing/2014/main" xmlns="" id="{60F0F50D-4120-4B22-9CB7-D60D20611FC4}"/>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8446942" y="28985937"/>
          <a:ext cx="2809410" cy="74773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17317</xdr:colOff>
      <xdr:row>111</xdr:row>
      <xdr:rowOff>163287</xdr:rowOff>
    </xdr:from>
    <xdr:to>
      <xdr:col>7</xdr:col>
      <xdr:colOff>1359877</xdr:colOff>
      <xdr:row>114</xdr:row>
      <xdr:rowOff>196643</xdr:rowOff>
    </xdr:to>
    <xdr:pic>
      <xdr:nvPicPr>
        <xdr:cNvPr id="2" name="Εικόνα 2" descr="C:\Users\user\Desktop\Mazars 4 COLORS.jpg">
          <a:extLst>
            <a:ext uri="{FF2B5EF4-FFF2-40B4-BE49-F238E27FC236}">
              <a16:creationId xmlns:a16="http://schemas.microsoft.com/office/drawing/2014/main" xmlns="" id="{040DFA9A-1AB9-4A17-A2DC-6BC16A66F913}"/>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8446942" y="28985937"/>
          <a:ext cx="2809410" cy="766781"/>
        </a:xfrm>
        <a:prstGeom prst="rect">
          <a:avLst/>
        </a:prstGeom>
        <a:noFill/>
        <a:ln>
          <a:noFill/>
        </a:ln>
      </xdr:spPr>
    </xdr:pic>
    <xdr:clientData/>
  </xdr:twoCellAnchor>
  <xdr:twoCellAnchor>
    <xdr:from>
      <xdr:col>0</xdr:col>
      <xdr:colOff>34636</xdr:colOff>
      <xdr:row>93</xdr:row>
      <xdr:rowOff>51954</xdr:rowOff>
    </xdr:from>
    <xdr:to>
      <xdr:col>16</xdr:col>
      <xdr:colOff>34636</xdr:colOff>
      <xdr:row>109</xdr:row>
      <xdr:rowOff>204107</xdr:rowOff>
    </xdr:to>
    <xdr:sp macro="" textlink="">
      <xdr:nvSpPr>
        <xdr:cNvPr id="3" name="TextBox 2">
          <a:extLst>
            <a:ext uri="{FF2B5EF4-FFF2-40B4-BE49-F238E27FC236}">
              <a16:creationId xmlns:a16="http://schemas.microsoft.com/office/drawing/2014/main" xmlns="" id="{34213AEA-4F9C-4BA5-A53E-37865F213864}"/>
            </a:ext>
          </a:extLst>
        </xdr:cNvPr>
        <xdr:cNvSpPr txBox="1"/>
      </xdr:nvSpPr>
      <xdr:spPr>
        <a:xfrm>
          <a:off x="34636" y="24588354"/>
          <a:ext cx="23412450" cy="39621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l-GR" sz="1500" b="1" cap="small">
              <a:solidFill>
                <a:schemeClr val="dk1"/>
              </a:solidFill>
              <a:effectLst/>
              <a:latin typeface="Georgia" panose="02040502050405020303" pitchFamily="18" charset="0"/>
              <a:ea typeface="+mn-ea"/>
              <a:cs typeface="Arial" panose="020B0604020202020204" pitchFamily="34" charset="0"/>
            </a:rPr>
            <a:t>Έκθεση Ελέγχου Ανεξάρτητου Ορκωτού Ελεγκτή Λογιστή</a:t>
          </a:r>
        </a:p>
        <a:p>
          <a:pPr algn="ctr"/>
          <a:r>
            <a:rPr lang="el-GR" sz="1500" b="1">
              <a:solidFill>
                <a:schemeClr val="dk1"/>
              </a:solidFill>
              <a:effectLst/>
              <a:latin typeface="Georgia" panose="02040502050405020303" pitchFamily="18" charset="0"/>
              <a:ea typeface="+mn-ea"/>
              <a:cs typeface="Arial" panose="020B0604020202020204" pitchFamily="34" charset="0"/>
            </a:rPr>
            <a:t>Προς το Δημοτικό Συμβούλιο του Δήμου Ύδρας</a:t>
          </a:r>
        </a:p>
        <a:p>
          <a:pPr algn="just"/>
          <a:r>
            <a:rPr lang="el-GR" sz="1500" b="1">
              <a:solidFill>
                <a:schemeClr val="dk1"/>
              </a:solidFill>
              <a:effectLst/>
              <a:latin typeface="Arial" panose="020B0604020202020204" pitchFamily="34" charset="0"/>
              <a:ea typeface="+mn-ea"/>
              <a:cs typeface="Arial" panose="020B0604020202020204" pitchFamily="34" charset="0"/>
            </a:rPr>
            <a:t>Έκθεση επί των οικονομικών καταστάσεων.</a:t>
          </a:r>
          <a:r>
            <a:rPr lang="el-GR" sz="1500">
              <a:solidFill>
                <a:schemeClr val="dk1"/>
              </a:solidFill>
              <a:effectLst/>
              <a:latin typeface="Arial" panose="020B0604020202020204" pitchFamily="34" charset="0"/>
              <a:ea typeface="+mn-ea"/>
              <a:cs typeface="Arial" panose="020B0604020202020204" pitchFamily="34" charset="0"/>
            </a:rPr>
            <a:t> Μας ανατέθηκε να ελέγξουμε τις οικονομικές καταστάσεις του Δήμου Ύδρας οι οποίες αποτελούνται από τον ισολογισμό της 31ης Δεκεμβρίου 2014, την κατάσταση αποτελεσμάτων και τον πίνακα διάθεσης αποτελεσμάτων της χρήσεως που έληξε την ημερομηνία αυτή, καθώς και το σχετικό προσάρτημα. </a:t>
          </a:r>
        </a:p>
        <a:p>
          <a:pPr algn="just"/>
          <a:r>
            <a:rPr lang="el-GR" sz="1500" b="1">
              <a:solidFill>
                <a:schemeClr val="dk1"/>
              </a:solidFill>
              <a:effectLst/>
              <a:latin typeface="Arial" panose="020B0604020202020204" pitchFamily="34" charset="0"/>
              <a:ea typeface="+mn-ea"/>
              <a:cs typeface="Arial" panose="020B0604020202020204" pitchFamily="34" charset="0"/>
            </a:rPr>
            <a:t>Ευθύνη της διοίκησης για τις οικονομικές καταστάσεις. </a:t>
          </a:r>
          <a:r>
            <a:rPr lang="el-GR" sz="1500">
              <a:solidFill>
                <a:schemeClr val="dk1"/>
              </a:solidFill>
              <a:effectLst/>
              <a:latin typeface="Arial" panose="020B0604020202020204" pitchFamily="34" charset="0"/>
              <a:ea typeface="+mn-ea"/>
              <a:cs typeface="Arial" panose="020B0604020202020204" pitchFamily="34" charset="0"/>
            </a:rPr>
            <a:t>Η διοίκηση έχει την ευθύνη για την κατάρτιση και εύλογη παρουσίαση αυτών των οικονομικών καταστάσεων σύμφωνα με το Π.Δ. 315/1999 «Κλαδικό Λογιστικό Σχέδιο Οργανισμών Τοπικής Αυτοδιοίκησης», όπως και για εκείνες τις εσωτερικές δικλίδες που η διοίκηση καθορίζει ως απαραίτητες ώστε να καθίσταται δυνατή η κατάρτιση οικονομικών καταστάσεων απαλλαγμένων από ουσιώδη ανακρίβεια που οφείλεται είτε σε απάτη είτε σε λάθος. </a:t>
          </a:r>
          <a:r>
            <a:rPr lang="el-GR" sz="1500" b="1">
              <a:solidFill>
                <a:schemeClr val="dk1"/>
              </a:solidFill>
              <a:effectLst/>
              <a:latin typeface="Arial" panose="020B0604020202020204" pitchFamily="34" charset="0"/>
              <a:ea typeface="+mn-ea"/>
              <a:cs typeface="Arial" panose="020B0604020202020204" pitchFamily="34" charset="0"/>
            </a:rPr>
            <a:t>Ευθύνη του ελεγκτή. </a:t>
          </a:r>
          <a:r>
            <a:rPr lang="el-GR" sz="1500">
              <a:solidFill>
                <a:schemeClr val="dk1"/>
              </a:solidFill>
              <a:effectLst/>
              <a:latin typeface="Arial" panose="020B0604020202020204" pitchFamily="34" charset="0"/>
              <a:ea typeface="+mn-ea"/>
              <a:cs typeface="Arial" panose="020B0604020202020204" pitchFamily="34" charset="0"/>
            </a:rPr>
            <a:t>Η δική μας ευθύνη είναι να εκφράσουμε γνώμη επί αυτών των οικονομικών καταστάσεων με βάση τον έλεγχο που διενεργείται σύμφωνα με τα Διεθνή Πρότυπα Ελέγχου. Επίσης λαμβάνονται υπόψη και οι σχετικές διατάξεις του Δημοτικού και Κοινοτικού Κώδικα (ν. 3463/2006 όπως ισχύει). Εντούτοις, εξαιτίας του θέματος που περιγράφεται στην παράγραφο «Βάση για Αδυναμία Έκφρασης Γνώμης», δεν μπορέσαμε να συγκεντρώσουμε επαρκή και κατάλληλα ελεγκτικά τεκμήρια για τη θεμελίωση της ελεγκτικής μας γνώμης. </a:t>
          </a:r>
          <a:r>
            <a:rPr lang="el-GR" sz="1500" b="1">
              <a:solidFill>
                <a:schemeClr val="dk1"/>
              </a:solidFill>
              <a:effectLst/>
              <a:latin typeface="Arial" panose="020B0604020202020204" pitchFamily="34" charset="0"/>
              <a:ea typeface="+mn-ea"/>
              <a:cs typeface="Arial" panose="020B0604020202020204" pitchFamily="34" charset="0"/>
            </a:rPr>
            <a:t>Βάση για Αδυναμία Έκφρασης Γνώμης. </a:t>
          </a:r>
          <a:r>
            <a:rPr lang="el-GR" sz="1500">
              <a:solidFill>
                <a:schemeClr val="dk1"/>
              </a:solidFill>
              <a:effectLst/>
              <a:latin typeface="Arial" panose="020B0604020202020204" pitchFamily="34" charset="0"/>
              <a:ea typeface="+mn-ea"/>
              <a:cs typeface="Arial" panose="020B0604020202020204" pitchFamily="34" charset="0"/>
            </a:rPr>
            <a:t>Από τον έλεγχο μας προέκυψαν τα εξής θέματα:</a:t>
          </a:r>
          <a:r>
            <a:rPr lang="el-GR" sz="1500" b="1">
              <a:solidFill>
                <a:schemeClr val="dk1"/>
              </a:solidFill>
              <a:effectLst/>
              <a:latin typeface="Arial" panose="020B0604020202020204" pitchFamily="34" charset="0"/>
              <a:ea typeface="+mn-ea"/>
              <a:cs typeface="Arial" panose="020B0604020202020204" pitchFamily="34" charset="0"/>
            </a:rPr>
            <a:t>1)</a:t>
          </a:r>
          <a:r>
            <a:rPr lang="el-GR" sz="1500">
              <a:solidFill>
                <a:schemeClr val="dk1"/>
              </a:solidFill>
              <a:effectLst/>
              <a:latin typeface="Arial" panose="020B0604020202020204" pitchFamily="34" charset="0"/>
              <a:ea typeface="+mn-ea"/>
              <a:cs typeface="Arial" panose="020B0604020202020204" pitchFamily="34" charset="0"/>
            </a:rPr>
            <a:t> Για το μεγαλύτερο μέρος των ακινήτων κυριότητας του Δήμου που περιλαμβάνονται στους λογαριασμούς του Ενεργητικού « Γήπεδα – Οικόπεδα», «Οδοί - Οδοστρώματα κοιν. χρήσεως» και «Κτίρια και Τεχνικά Έργα», δεν έχουν προσδιοριστεί οι αντικειμενικές τους αξίες με συνέπεια η αξία των ακινήτων και το κεφάλαιο του Δήμου να εμφανίζονται μειωμένα. </a:t>
          </a:r>
          <a:r>
            <a:rPr lang="el-GR" sz="1500" b="1">
              <a:solidFill>
                <a:schemeClr val="dk1"/>
              </a:solidFill>
              <a:effectLst/>
              <a:latin typeface="Arial" panose="020B0604020202020204" pitchFamily="34" charset="0"/>
              <a:ea typeface="+mn-ea"/>
              <a:cs typeface="Arial" panose="020B0604020202020204" pitchFamily="34" charset="0"/>
            </a:rPr>
            <a:t>2)</a:t>
          </a:r>
          <a:r>
            <a:rPr lang="el-GR" sz="1500">
              <a:solidFill>
                <a:schemeClr val="dk1"/>
              </a:solidFill>
              <a:effectLst/>
              <a:latin typeface="Arial" panose="020B0604020202020204" pitchFamily="34" charset="0"/>
              <a:ea typeface="+mn-ea"/>
              <a:cs typeface="Arial" panose="020B0604020202020204" pitchFamily="34" charset="0"/>
            </a:rPr>
            <a:t> Δεν κατέστη δυνατό να επιβεβαιωθεί με ελεγκτικές διαδικασίες το υπόλοιπο του λογαριασμού «Ακινητοποιήσεις υπό εκτέλεση και προκαταβολές» ποσού ευρώ 1.241 χιλ. καθώς δεν τέθηκαν υπόψη μας οι φάκελοι των τεχνικών έργων από τις υπηρεσίες του Δήμου. </a:t>
          </a:r>
          <a:r>
            <a:rPr lang="el-GR" sz="1500" b="1">
              <a:solidFill>
                <a:schemeClr val="dk1"/>
              </a:solidFill>
              <a:effectLst/>
              <a:latin typeface="Arial" panose="020B0604020202020204" pitchFamily="34" charset="0"/>
              <a:ea typeface="+mn-ea"/>
              <a:cs typeface="Arial" panose="020B0604020202020204" pitchFamily="34" charset="0"/>
            </a:rPr>
            <a:t>3)</a:t>
          </a:r>
          <a:r>
            <a:rPr lang="el-GR" sz="1500">
              <a:solidFill>
                <a:schemeClr val="dk1"/>
              </a:solidFill>
              <a:effectLst/>
              <a:latin typeface="Arial" panose="020B0604020202020204" pitchFamily="34" charset="0"/>
              <a:ea typeface="+mn-ea"/>
              <a:cs typeface="Arial" panose="020B0604020202020204" pitchFamily="34" charset="0"/>
            </a:rPr>
            <a:t> Για την επιβεβαίωση του υπολοίπου του λογαριασμού Δ.ΙΙ.1. «Απαιτήσεις από πώληση αγαθών και υπηρεσιών» του Κυκλοφορούντος Ενεργητικού ποσού ευρώ 1.831 χιλ. δεν ήταν δυνατό να προβούμε σε εναλλακτικές επιβεβαιωτικές διαδικασίες, συνεπώς διατηρούμε σχετική επιφύλαξη ως προς το ακριβές ύψος των εν λόγω απαιτήσεων. </a:t>
          </a:r>
          <a:r>
            <a:rPr lang="el-GR" sz="1500" b="1">
              <a:solidFill>
                <a:schemeClr val="dk1"/>
              </a:solidFill>
              <a:effectLst/>
              <a:latin typeface="Arial" panose="020B0604020202020204" pitchFamily="34" charset="0"/>
              <a:ea typeface="+mn-ea"/>
              <a:cs typeface="Arial" panose="020B0604020202020204" pitchFamily="34" charset="0"/>
            </a:rPr>
            <a:t>4)</a:t>
          </a:r>
          <a:r>
            <a:rPr lang="el-GR" sz="1500">
              <a:solidFill>
                <a:schemeClr val="dk1"/>
              </a:solidFill>
              <a:effectLst/>
              <a:latin typeface="Arial" panose="020B0604020202020204" pitchFamily="34" charset="0"/>
              <a:ea typeface="+mn-ea"/>
              <a:cs typeface="Arial" panose="020B0604020202020204" pitchFamily="34" charset="0"/>
            </a:rPr>
            <a:t> Μέχρι την ημερομηνία χορήγησης της έκθεσής μας δεν λάβαμε επιστολή από τους Νομικούς Συμβούλους του Δήμου Ύδρας. Λόγω του γεγονότος αυτού, διατηρούμε επιφύλαξη για την ύπαρξη ή μη, αγωγών τρίτων κατά του Δήμου, την κυριότητα των ακινήτων καθώς και για την ύπαρξη βαρών και ενεχύρων επί των περιουσιακών στοιχείων αυτού. Επιπλέον δεν είμαστε σε θέση να προσδιορίσουμε το ύψος της ενδεχόμενης ζημιάς από διεκδικούμενες αποζημιώσεις και την επίδραση αυτής στα αποτελέσματα και στα Ίδια Κεφάλαια του Δήμου Ύδρας. </a:t>
          </a:r>
          <a:r>
            <a:rPr lang="el-GR" sz="1500" b="1">
              <a:solidFill>
                <a:schemeClr val="dk1"/>
              </a:solidFill>
              <a:effectLst/>
              <a:latin typeface="Arial" panose="020B0604020202020204" pitchFamily="34" charset="0"/>
              <a:ea typeface="+mn-ea"/>
              <a:cs typeface="Arial" panose="020B0604020202020204" pitchFamily="34" charset="0"/>
            </a:rPr>
            <a:t>5)</a:t>
          </a:r>
          <a:r>
            <a:rPr lang="el-GR" sz="1500">
              <a:solidFill>
                <a:schemeClr val="dk1"/>
              </a:solidFill>
              <a:effectLst/>
              <a:latin typeface="Arial" panose="020B0604020202020204" pitchFamily="34" charset="0"/>
              <a:ea typeface="+mn-ea"/>
              <a:cs typeface="Arial" panose="020B0604020202020204" pitchFamily="34" charset="0"/>
            </a:rPr>
            <a:t> Στο λογαριασμό «Χρεώστες διάφοροι» περιλαμβάνεται και ποσό ευρώ 243 χιλ. που αφορά σε πιστωτικό υπόλοιπο Φ.Π.Α. προς συμψηφισμό. Επειδή δεν κατέστη εφικτό να αποκτήσουμε επαρκή ελεγκτικά τεκμήρια, διατηρούμε επιφύλαξη για το ανωτέρω υπόλοιπο. Επιπλέον, δεν κατέστη εφικτό να επιβεβαιωθεί η ορθή υποβολή των περιοδικών δηλώσεων Φ.Π.Α. για την ελεγχόμενη χρήση.</a:t>
          </a:r>
          <a:r>
            <a:rPr lang="el-GR" sz="1500" b="1">
              <a:solidFill>
                <a:schemeClr val="dk1"/>
              </a:solidFill>
              <a:effectLst/>
              <a:latin typeface="Arial" panose="020B0604020202020204" pitchFamily="34" charset="0"/>
              <a:ea typeface="+mn-ea"/>
              <a:cs typeface="Arial" panose="020B0604020202020204" pitchFamily="34" charset="0"/>
            </a:rPr>
            <a:t>6)</a:t>
          </a:r>
          <a:r>
            <a:rPr lang="el-GR" sz="1500">
              <a:solidFill>
                <a:schemeClr val="dk1"/>
              </a:solidFill>
              <a:effectLst/>
              <a:latin typeface="Arial" panose="020B0604020202020204" pitchFamily="34" charset="0"/>
              <a:ea typeface="+mn-ea"/>
              <a:cs typeface="Arial" panose="020B0604020202020204" pitchFamily="34" charset="0"/>
            </a:rPr>
            <a:t> Το Σύστημα Εσωτερικού Ελέγχου του Δήμου εμφανίζει αδυναμίες και ως εκ τούτου απαιτείται η βελτίωση του</a:t>
          </a:r>
          <a:r>
            <a:rPr lang="en-US" sz="1500" baseline="0">
              <a:solidFill>
                <a:schemeClr val="dk1"/>
              </a:solidFill>
              <a:effectLst/>
              <a:latin typeface="Arial" panose="020B0604020202020204" pitchFamily="34" charset="0"/>
              <a:ea typeface="+mn-ea"/>
              <a:cs typeface="Arial" panose="020B0604020202020204" pitchFamily="34" charset="0"/>
            </a:rPr>
            <a:t> </a:t>
          </a:r>
          <a:r>
            <a:rPr lang="el-GR" sz="1500" b="1">
              <a:solidFill>
                <a:schemeClr val="dk1"/>
              </a:solidFill>
              <a:effectLst/>
              <a:latin typeface="Arial" panose="020B0604020202020204" pitchFamily="34" charset="0"/>
              <a:ea typeface="+mn-ea"/>
              <a:cs typeface="Arial" panose="020B0604020202020204" pitchFamily="34" charset="0"/>
            </a:rPr>
            <a:t>Αδυναμία Έκφρασης Γνώμης. </a:t>
          </a:r>
          <a:r>
            <a:rPr lang="el-GR" sz="1500">
              <a:solidFill>
                <a:schemeClr val="dk1"/>
              </a:solidFill>
              <a:effectLst/>
              <a:latin typeface="Arial" panose="020B0604020202020204" pitchFamily="34" charset="0"/>
              <a:ea typeface="+mn-ea"/>
              <a:cs typeface="Arial" panose="020B0604020202020204" pitchFamily="34" charset="0"/>
            </a:rPr>
            <a:t>Εξαιτίας της σημαντικότητας των θεμάτων που μνημονεύονται στην παράγραφο «Βάση για Αδυναμία Έκφρασης Γνώμης», δεν έχει καταστεί εφικτό να αποκτήσουμε επαρκή και κατάλληλα ελεγκτικά τεκμήρια για τη θεμελίωση της ελεγκτικής μας γνώμης. Ως εκ τούτου δεν εκφέρουμε γνώμη επί των ανωτέρω οικονομικών καταστάσεων.</a:t>
          </a:r>
        </a:p>
        <a:p>
          <a:endParaRPr lang="el-GR" sz="1000" b="1">
            <a:solidFill>
              <a:schemeClr val="dk1"/>
            </a:solidFill>
            <a:effectLst/>
            <a:latin typeface="Arial" panose="020B0604020202020204" pitchFamily="34" charset="0"/>
            <a:ea typeface="+mn-ea"/>
            <a:cs typeface="Arial" panose="020B0604020202020204" pitchFamily="34" charset="0"/>
          </a:endParaRPr>
        </a:p>
        <a:p>
          <a:r>
            <a:rPr lang="el-GR" sz="1000" b="1">
              <a:solidFill>
                <a:schemeClr val="dk1"/>
              </a:solidFill>
              <a:effectLst/>
              <a:latin typeface="Arial" panose="020B0604020202020204" pitchFamily="34" charset="0"/>
              <a:ea typeface="+mn-ea"/>
              <a:cs typeface="Arial" panose="020B0604020202020204" pitchFamily="34" charset="0"/>
            </a:rPr>
            <a:t> </a:t>
          </a:r>
        </a:p>
        <a:p>
          <a:r>
            <a:rPr lang="el-GR" sz="1000">
              <a:solidFill>
                <a:schemeClr val="dk1"/>
              </a:solidFill>
              <a:effectLst/>
              <a:latin typeface="Arial" panose="020B0604020202020204" pitchFamily="34" charset="0"/>
              <a:ea typeface="+mn-ea"/>
              <a:cs typeface="Arial" panose="020B0604020202020204" pitchFamily="34" charset="0"/>
            </a:rPr>
            <a:t> </a:t>
          </a:r>
          <a:endParaRPr lang="el-GR" sz="10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501827</xdr:colOff>
      <xdr:row>99</xdr:row>
      <xdr:rowOff>83111</xdr:rowOff>
    </xdr:from>
    <xdr:to>
      <xdr:col>7</xdr:col>
      <xdr:colOff>458932</xdr:colOff>
      <xdr:row>102</xdr:row>
      <xdr:rowOff>97416</xdr:rowOff>
    </xdr:to>
    <xdr:pic>
      <xdr:nvPicPr>
        <xdr:cNvPr id="2" name="Εικόνα 2" descr="C:\Users\user\Desktop\Mazars 4 COLORS.jpg">
          <a:extLst>
            <a:ext uri="{FF2B5EF4-FFF2-40B4-BE49-F238E27FC236}">
              <a16:creationId xmlns:a16="http://schemas.microsoft.com/office/drawing/2014/main" xmlns="" id="{A6C7256D-8D08-4C0C-AF3E-3279307CE2A7}"/>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7540802" y="29610611"/>
          <a:ext cx="2814605" cy="75725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501827</xdr:colOff>
      <xdr:row>98</xdr:row>
      <xdr:rowOff>83111</xdr:rowOff>
    </xdr:from>
    <xdr:to>
      <xdr:col>7</xdr:col>
      <xdr:colOff>458932</xdr:colOff>
      <xdr:row>101</xdr:row>
      <xdr:rowOff>97417</xdr:rowOff>
    </xdr:to>
    <xdr:pic>
      <xdr:nvPicPr>
        <xdr:cNvPr id="2" name="Εικόνα 2" descr="C:\Users\user\Desktop\Mazars 4 COLORS.jpg">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7540802" y="29296286"/>
          <a:ext cx="2796421" cy="757255"/>
        </a:xfrm>
        <a:prstGeom prst="rect">
          <a:avLst/>
        </a:prstGeom>
        <a:noFill/>
        <a:ln>
          <a:noFill/>
        </a:ln>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tabColor rgb="FF0070C0"/>
    <pageSetUpPr fitToPage="1"/>
  </sheetPr>
  <dimension ref="A1:W125"/>
  <sheetViews>
    <sheetView view="pageBreakPreview" topLeftCell="A70" zoomScale="55" zoomScaleNormal="55" zoomScaleSheetLayoutView="55" workbookViewId="0">
      <selection activeCell="A94" sqref="A94:XFD120"/>
    </sheetView>
  </sheetViews>
  <sheetFormatPr defaultColWidth="9.33203125" defaultRowHeight="18.75"/>
  <cols>
    <col min="1" max="1" width="2.33203125" style="1" customWidth="1"/>
    <col min="2" max="2" width="95.33203125" style="1" customWidth="1"/>
    <col min="3" max="3" width="1.6640625" style="1" customWidth="1"/>
    <col min="4" max="4" width="23.83203125" style="1" customWidth="1"/>
    <col min="5" max="5" width="24.33203125" style="1" bestFit="1" customWidth="1"/>
    <col min="6" max="6" width="23.83203125" style="1" customWidth="1"/>
    <col min="7" max="7" width="1.83203125" style="1" customWidth="1"/>
    <col min="8" max="8" width="24" style="31" customWidth="1"/>
    <col min="9" max="9" width="25.1640625" style="32" customWidth="1"/>
    <col min="10" max="10" width="23.5" style="32" customWidth="1"/>
    <col min="11" max="11" width="1.83203125" style="1" customWidth="1"/>
    <col min="12" max="12" width="103.33203125" style="1" customWidth="1"/>
    <col min="13" max="13" width="1.83203125" style="1" customWidth="1"/>
    <col min="14" max="14" width="29.6640625" style="27" customWidth="1"/>
    <col min="15" max="15" width="1.5" style="27" customWidth="1"/>
    <col min="16" max="16" width="25.6640625" style="27" customWidth="1"/>
    <col min="17" max="17" width="1.6640625" style="1" customWidth="1"/>
    <col min="18" max="18" width="22.5" style="1" bestFit="1" customWidth="1"/>
    <col min="19" max="19" width="23.1640625" style="1" bestFit="1" customWidth="1"/>
    <col min="20" max="20" width="13.1640625" style="2" bestFit="1" customWidth="1"/>
    <col min="21" max="21" width="33.6640625" style="1" customWidth="1"/>
    <col min="22" max="16384" width="9.33203125" style="1"/>
  </cols>
  <sheetData>
    <row r="1" spans="1:20" ht="19.5">
      <c r="A1" s="149" t="s">
        <v>0</v>
      </c>
      <c r="B1" s="150"/>
      <c r="C1" s="150"/>
      <c r="D1" s="150"/>
      <c r="E1" s="150"/>
      <c r="F1" s="150"/>
      <c r="G1" s="150"/>
      <c r="H1" s="150"/>
      <c r="I1" s="150"/>
      <c r="J1" s="150"/>
      <c r="K1" s="150"/>
      <c r="L1" s="150"/>
      <c r="M1" s="150"/>
      <c r="N1" s="150"/>
      <c r="O1" s="150"/>
      <c r="P1" s="150"/>
      <c r="Q1" s="151"/>
    </row>
    <row r="2" spans="1:20" s="3" customFormat="1" ht="20.25" thickBot="1">
      <c r="A2" s="152" t="s">
        <v>120</v>
      </c>
      <c r="B2" s="153"/>
      <c r="C2" s="153"/>
      <c r="D2" s="153"/>
      <c r="E2" s="153"/>
      <c r="F2" s="153"/>
      <c r="G2" s="153"/>
      <c r="H2" s="153"/>
      <c r="I2" s="153"/>
      <c r="J2" s="153"/>
      <c r="K2" s="153"/>
      <c r="L2" s="153"/>
      <c r="M2" s="153"/>
      <c r="N2" s="153"/>
      <c r="O2" s="153"/>
      <c r="P2" s="153"/>
      <c r="Q2" s="154"/>
      <c r="T2" s="4"/>
    </row>
    <row r="3" spans="1:20" s="8" customFormat="1" ht="19.5">
      <c r="A3" s="149"/>
      <c r="B3" s="155"/>
      <c r="C3" s="155"/>
      <c r="D3" s="155"/>
      <c r="E3" s="155"/>
      <c r="F3" s="155"/>
      <c r="G3" s="155"/>
      <c r="H3" s="155"/>
      <c r="I3" s="155"/>
      <c r="J3" s="155"/>
      <c r="K3" s="102"/>
      <c r="L3" s="99"/>
      <c r="M3" s="99"/>
      <c r="N3" s="7"/>
      <c r="O3" s="7"/>
      <c r="P3" s="7"/>
      <c r="Q3" s="102"/>
      <c r="T3" s="9"/>
    </row>
    <row r="4" spans="1:20" s="14" customFormat="1" ht="41.25" customHeight="1">
      <c r="A4" s="10"/>
      <c r="B4" s="11" t="s">
        <v>2</v>
      </c>
      <c r="C4" s="11"/>
      <c r="D4" s="156" t="s">
        <v>122</v>
      </c>
      <c r="E4" s="156"/>
      <c r="F4" s="156"/>
      <c r="G4" s="103"/>
      <c r="H4" s="156" t="s">
        <v>123</v>
      </c>
      <c r="I4" s="156"/>
      <c r="J4" s="156"/>
      <c r="K4" s="13"/>
      <c r="L4" s="14" t="s">
        <v>5</v>
      </c>
      <c r="N4" s="15" t="s">
        <v>122</v>
      </c>
      <c r="O4" s="16"/>
      <c r="P4" s="15" t="s">
        <v>123</v>
      </c>
      <c r="Q4" s="17"/>
      <c r="R4" s="16"/>
      <c r="T4" s="18"/>
    </row>
    <row r="5" spans="1:20" s="8" customFormat="1" ht="19.5">
      <c r="A5" s="19"/>
      <c r="B5" s="20"/>
      <c r="C5" s="20"/>
      <c r="D5" s="20"/>
      <c r="E5" s="20"/>
      <c r="F5" s="20"/>
      <c r="G5" s="20"/>
      <c r="H5" s="157"/>
      <c r="I5" s="157"/>
      <c r="J5" s="157"/>
      <c r="K5" s="21"/>
      <c r="N5" s="104"/>
      <c r="O5" s="104"/>
      <c r="P5" s="104"/>
      <c r="Q5" s="21"/>
      <c r="T5" s="9"/>
    </row>
    <row r="6" spans="1:20" s="8" customFormat="1" ht="19.5">
      <c r="A6" s="19"/>
      <c r="B6" s="20"/>
      <c r="C6" s="20"/>
      <c r="D6" s="104" t="s">
        <v>6</v>
      </c>
      <c r="E6" s="104"/>
      <c r="F6" s="104" t="s">
        <v>7</v>
      </c>
      <c r="G6" s="104"/>
      <c r="H6" s="104" t="s">
        <v>6</v>
      </c>
      <c r="I6" s="104"/>
      <c r="J6" s="104" t="s">
        <v>7</v>
      </c>
      <c r="K6" s="21"/>
      <c r="N6" s="104"/>
      <c r="O6" s="104"/>
      <c r="P6" s="104"/>
      <c r="Q6" s="21"/>
      <c r="T6" s="9"/>
    </row>
    <row r="7" spans="1:20" s="8" customFormat="1" ht="19.5">
      <c r="A7" s="19"/>
      <c r="B7" s="20"/>
      <c r="C7" s="20"/>
      <c r="D7" s="104" t="s">
        <v>8</v>
      </c>
      <c r="E7" s="104" t="s">
        <v>9</v>
      </c>
      <c r="F7" s="104" t="s">
        <v>10</v>
      </c>
      <c r="G7" s="104"/>
      <c r="H7" s="104" t="s">
        <v>8</v>
      </c>
      <c r="I7" s="104" t="s">
        <v>9</v>
      </c>
      <c r="J7" s="104" t="s">
        <v>10</v>
      </c>
      <c r="K7" s="21"/>
      <c r="N7" s="104"/>
      <c r="O7" s="104"/>
      <c r="P7" s="104"/>
      <c r="Q7" s="21"/>
      <c r="T7" s="9"/>
    </row>
    <row r="8" spans="1:20" ht="19.5">
      <c r="A8" s="19"/>
      <c r="B8" s="8" t="s">
        <v>11</v>
      </c>
      <c r="C8" s="8"/>
      <c r="D8" s="8"/>
      <c r="E8" s="8"/>
      <c r="F8" s="8"/>
      <c r="G8" s="8"/>
      <c r="H8" s="23"/>
      <c r="I8" s="24"/>
      <c r="J8" s="24"/>
      <c r="K8" s="25"/>
      <c r="L8" s="26" t="s">
        <v>12</v>
      </c>
      <c r="M8" s="26"/>
      <c r="Q8" s="25"/>
    </row>
    <row r="9" spans="1:20" ht="19.5">
      <c r="A9" s="28"/>
      <c r="B9" s="1" t="s">
        <v>14</v>
      </c>
      <c r="D9" s="1">
        <v>162387.82</v>
      </c>
      <c r="E9" s="1">
        <v>162387.59</v>
      </c>
      <c r="F9" s="1">
        <f>D9-E9</f>
        <v>0.23000000001047738</v>
      </c>
      <c r="H9" s="1">
        <v>162387.82</v>
      </c>
      <c r="I9" s="1">
        <v>162387.59</v>
      </c>
      <c r="J9" s="1">
        <f>H9-I9</f>
        <v>0.23000000001047738</v>
      </c>
      <c r="K9" s="25"/>
      <c r="L9" s="8" t="s">
        <v>15</v>
      </c>
      <c r="M9" s="8"/>
      <c r="N9" s="29">
        <v>267309.17</v>
      </c>
      <c r="O9" s="29"/>
      <c r="P9" s="29">
        <v>-1510692.7100000002</v>
      </c>
      <c r="Q9" s="25"/>
    </row>
    <row r="10" spans="1:20" ht="20.25" thickBot="1">
      <c r="A10" s="28"/>
      <c r="B10" s="8" t="s">
        <v>16</v>
      </c>
      <c r="D10" s="30">
        <f>SUM(D9:D9)</f>
        <v>162387.82</v>
      </c>
      <c r="E10" s="30">
        <f>SUM(E9:E9)</f>
        <v>162387.59</v>
      </c>
      <c r="F10" s="30">
        <f>SUM(F9:F9)</f>
        <v>0.23000000001047738</v>
      </c>
      <c r="G10" s="26"/>
      <c r="H10" s="30">
        <f>SUM(H9:H9)</f>
        <v>162387.82</v>
      </c>
      <c r="I10" s="30">
        <f>SUM(I9:I9)</f>
        <v>162387.59</v>
      </c>
      <c r="J10" s="30">
        <f>SUM(J9:J9)</f>
        <v>0.23000000001047738</v>
      </c>
      <c r="K10" s="25"/>
      <c r="Q10" s="25"/>
    </row>
    <row r="11" spans="1:20" ht="39.75" thickTop="1">
      <c r="A11" s="28"/>
      <c r="K11" s="25"/>
      <c r="L11" s="33" t="s">
        <v>17</v>
      </c>
      <c r="M11" s="33"/>
      <c r="Q11" s="25"/>
    </row>
    <row r="12" spans="1:20">
      <c r="A12" s="28"/>
      <c r="K12" s="25"/>
      <c r="L12" s="1" t="s">
        <v>18</v>
      </c>
      <c r="N12" s="29">
        <v>2503334.85</v>
      </c>
      <c r="O12" s="29"/>
      <c r="P12" s="29">
        <v>2435594.65</v>
      </c>
      <c r="Q12" s="25"/>
    </row>
    <row r="13" spans="1:20" ht="19.5">
      <c r="A13" s="28"/>
      <c r="B13" s="8" t="s">
        <v>19</v>
      </c>
      <c r="C13" s="8"/>
      <c r="D13" s="8"/>
      <c r="E13" s="8"/>
      <c r="F13" s="8"/>
      <c r="G13" s="8"/>
      <c r="K13" s="25"/>
      <c r="N13" s="29"/>
      <c r="O13" s="29"/>
      <c r="P13" s="29"/>
      <c r="Q13" s="25"/>
    </row>
    <row r="14" spans="1:20" ht="19.5">
      <c r="A14" s="28"/>
      <c r="B14" s="8" t="s">
        <v>20</v>
      </c>
      <c r="C14" s="8"/>
      <c r="D14" s="8"/>
      <c r="E14" s="8"/>
      <c r="F14" s="8"/>
      <c r="G14" s="8"/>
      <c r="H14" s="36"/>
      <c r="I14" s="36"/>
      <c r="J14" s="36"/>
      <c r="K14" s="25"/>
      <c r="Q14" s="25"/>
    </row>
    <row r="15" spans="1:20" ht="19.5">
      <c r="A15" s="28"/>
      <c r="B15" s="37" t="s">
        <v>21</v>
      </c>
      <c r="D15" s="29">
        <v>0.26</v>
      </c>
      <c r="E15" s="29">
        <v>0</v>
      </c>
      <c r="F15" s="29">
        <f t="shared" ref="F15:F23" si="0">D15-E15</f>
        <v>0.26</v>
      </c>
      <c r="G15" s="29"/>
      <c r="H15" s="29">
        <v>0.26</v>
      </c>
      <c r="I15" s="29">
        <v>0</v>
      </c>
      <c r="J15" s="29">
        <f t="shared" ref="J15:J23" si="1">H15-I15</f>
        <v>0.26</v>
      </c>
      <c r="K15" s="25"/>
      <c r="L15" s="33" t="s">
        <v>22</v>
      </c>
      <c r="M15" s="33"/>
      <c r="N15" s="29"/>
      <c r="O15" s="29"/>
      <c r="P15" s="29"/>
      <c r="Q15" s="25"/>
    </row>
    <row r="16" spans="1:20">
      <c r="A16" s="38"/>
      <c r="B16" s="37" t="s">
        <v>23</v>
      </c>
      <c r="D16" s="29">
        <v>24708.25</v>
      </c>
      <c r="E16" s="29">
        <v>19828.52</v>
      </c>
      <c r="F16" s="29">
        <f t="shared" si="0"/>
        <v>4879.7299999999996</v>
      </c>
      <c r="G16" s="29"/>
      <c r="H16" s="29">
        <v>24708.25</v>
      </c>
      <c r="I16" s="29">
        <v>17843.59</v>
      </c>
      <c r="J16" s="29">
        <f t="shared" si="1"/>
        <v>6864.66</v>
      </c>
      <c r="K16" s="25"/>
      <c r="L16" s="39" t="s">
        <v>24</v>
      </c>
      <c r="N16" s="29">
        <f>+N68</f>
        <v>1677329.7815453</v>
      </c>
      <c r="O16" s="1"/>
      <c r="P16" s="29">
        <f>+P68</f>
        <v>1269466.9815453012</v>
      </c>
      <c r="Q16" s="25"/>
    </row>
    <row r="17" spans="1:20" ht="20.25" thickBot="1">
      <c r="A17" s="28"/>
      <c r="B17" s="40" t="s">
        <v>25</v>
      </c>
      <c r="C17" s="40"/>
      <c r="D17" s="29">
        <v>1484257.56</v>
      </c>
      <c r="E17" s="29">
        <v>364513.45</v>
      </c>
      <c r="F17" s="29">
        <f t="shared" si="0"/>
        <v>1119744.1100000001</v>
      </c>
      <c r="G17" s="29"/>
      <c r="H17" s="29">
        <v>1484257.56</v>
      </c>
      <c r="I17" s="29">
        <v>305143.16000000003</v>
      </c>
      <c r="J17" s="29">
        <f t="shared" si="1"/>
        <v>1179114.3999999999</v>
      </c>
      <c r="K17" s="25"/>
      <c r="N17" s="41">
        <f>SUM(N15:N16)</f>
        <v>1677329.7815453</v>
      </c>
      <c r="O17" s="29"/>
      <c r="P17" s="41">
        <f>SUM(P15:P16)</f>
        <v>1269466.9815453012</v>
      </c>
      <c r="Q17" s="25"/>
      <c r="R17" s="42"/>
    </row>
    <row r="18" spans="1:20" ht="19.5" thickTop="1">
      <c r="A18" s="28"/>
      <c r="B18" s="40" t="s">
        <v>26</v>
      </c>
      <c r="C18" s="40"/>
      <c r="D18" s="29">
        <v>11600</v>
      </c>
      <c r="E18" s="29">
        <v>11599.99</v>
      </c>
      <c r="F18" s="29">
        <f t="shared" si="0"/>
        <v>1.0000000000218279E-2</v>
      </c>
      <c r="G18" s="29"/>
      <c r="H18" s="29">
        <v>11600</v>
      </c>
      <c r="I18" s="29">
        <v>10702.02</v>
      </c>
      <c r="J18" s="29">
        <f t="shared" si="1"/>
        <v>897.97999999999956</v>
      </c>
      <c r="K18" s="25"/>
      <c r="Q18" s="25"/>
    </row>
    <row r="19" spans="1:20" ht="20.25" thickBot="1">
      <c r="A19" s="28"/>
      <c r="B19" s="40" t="s">
        <v>27</v>
      </c>
      <c r="C19" s="40"/>
      <c r="D19" s="29">
        <v>803875.29</v>
      </c>
      <c r="E19" s="29">
        <v>748091.12</v>
      </c>
      <c r="F19" s="29">
        <f t="shared" si="0"/>
        <v>55784.170000000042</v>
      </c>
      <c r="G19" s="29"/>
      <c r="H19" s="29">
        <v>803875.29</v>
      </c>
      <c r="I19" s="29">
        <v>681196.62</v>
      </c>
      <c r="J19" s="29">
        <f t="shared" si="1"/>
        <v>122678.67000000004</v>
      </c>
      <c r="K19" s="25"/>
      <c r="L19" s="8" t="s">
        <v>28</v>
      </c>
      <c r="M19" s="8"/>
      <c r="N19" s="41">
        <f>SUM(N9:N16)</f>
        <v>4447973.8015452996</v>
      </c>
      <c r="O19" s="43"/>
      <c r="P19" s="41">
        <f>SUM(P9:P16)</f>
        <v>2194368.9215453006</v>
      </c>
      <c r="Q19" s="25"/>
    </row>
    <row r="20" spans="1:20" ht="38.25" thickTop="1">
      <c r="A20" s="28"/>
      <c r="B20" s="44" t="s">
        <v>29</v>
      </c>
      <c r="D20" s="29">
        <v>41777.129999999997</v>
      </c>
      <c r="E20" s="29">
        <v>31719.269999999997</v>
      </c>
      <c r="F20" s="29">
        <f t="shared" si="0"/>
        <v>10057.86</v>
      </c>
      <c r="G20" s="29"/>
      <c r="H20" s="29">
        <v>41777.129999999997</v>
      </c>
      <c r="I20" s="29">
        <v>28296.350000000002</v>
      </c>
      <c r="J20" s="29">
        <f t="shared" si="1"/>
        <v>13480.779999999995</v>
      </c>
      <c r="K20" s="25"/>
      <c r="N20" s="1"/>
      <c r="O20" s="1"/>
      <c r="Q20" s="25"/>
      <c r="T20" s="1"/>
    </row>
    <row r="21" spans="1:20" ht="19.5">
      <c r="A21" s="28"/>
      <c r="B21" s="40" t="s">
        <v>30</v>
      </c>
      <c r="C21" s="40"/>
      <c r="D21" s="29">
        <v>88500</v>
      </c>
      <c r="E21" s="29">
        <v>88499.99</v>
      </c>
      <c r="F21" s="29">
        <f t="shared" si="0"/>
        <v>9.9999999947613105E-3</v>
      </c>
      <c r="G21" s="29"/>
      <c r="H21" s="29">
        <v>88500</v>
      </c>
      <c r="I21" s="29">
        <v>88499.99</v>
      </c>
      <c r="J21" s="29">
        <f t="shared" si="1"/>
        <v>9.9999999947613105E-3</v>
      </c>
      <c r="K21" s="25"/>
      <c r="L21" s="26" t="s">
        <v>31</v>
      </c>
      <c r="M21" s="39"/>
      <c r="N21" s="1"/>
      <c r="O21" s="1"/>
      <c r="Q21" s="25"/>
    </row>
    <row r="22" spans="1:20" ht="37.5">
      <c r="A22" s="28"/>
      <c r="B22" s="40" t="s">
        <v>32</v>
      </c>
      <c r="C22" s="40"/>
      <c r="D22" s="29">
        <v>340428.16</v>
      </c>
      <c r="E22" s="29">
        <v>291859.92</v>
      </c>
      <c r="F22" s="29">
        <f t="shared" si="0"/>
        <v>48568.239999999991</v>
      </c>
      <c r="G22" s="29"/>
      <c r="H22" s="29">
        <v>336295.36</v>
      </c>
      <c r="I22" s="29">
        <v>285247.38</v>
      </c>
      <c r="J22" s="29">
        <f t="shared" si="1"/>
        <v>51047.979999999981</v>
      </c>
      <c r="K22" s="25"/>
      <c r="L22" s="45" t="s">
        <v>33</v>
      </c>
      <c r="M22" s="39"/>
      <c r="N22" s="29">
        <v>122302.86</v>
      </c>
      <c r="O22" s="1"/>
      <c r="P22" s="29">
        <v>117852.49499999989</v>
      </c>
      <c r="Q22" s="25"/>
      <c r="T22" s="1"/>
    </row>
    <row r="23" spans="1:20">
      <c r="A23" s="46"/>
      <c r="B23" s="40" t="s">
        <v>34</v>
      </c>
      <c r="C23" s="40"/>
      <c r="D23" s="29">
        <v>1241095.56</v>
      </c>
      <c r="E23" s="29">
        <v>0</v>
      </c>
      <c r="F23" s="29">
        <f t="shared" si="0"/>
        <v>1241095.56</v>
      </c>
      <c r="G23" s="29"/>
      <c r="H23" s="29">
        <v>1103538.99</v>
      </c>
      <c r="I23" s="29">
        <v>0</v>
      </c>
      <c r="J23" s="29">
        <f t="shared" si="1"/>
        <v>1103538.99</v>
      </c>
      <c r="K23" s="25"/>
      <c r="L23" s="39" t="s">
        <v>35</v>
      </c>
      <c r="M23" s="39"/>
      <c r="N23" s="1">
        <v>30501.47</v>
      </c>
      <c r="O23" s="1"/>
      <c r="P23" s="29">
        <v>30501.47</v>
      </c>
      <c r="Q23" s="25"/>
    </row>
    <row r="24" spans="1:20" ht="20.25" thickBot="1">
      <c r="A24" s="46"/>
      <c r="B24" s="20" t="s">
        <v>36</v>
      </c>
      <c r="C24" s="20"/>
      <c r="D24" s="30">
        <f>SUM(D15:D23)</f>
        <v>4036242.2100000004</v>
      </c>
      <c r="E24" s="30">
        <f>SUM(E15:E23)</f>
        <v>1556112.26</v>
      </c>
      <c r="F24" s="30">
        <f>SUM(F15:F23)</f>
        <v>2480129.9500000002</v>
      </c>
      <c r="G24" s="26"/>
      <c r="H24" s="30">
        <f>SUM(H15:H23)</f>
        <v>3894552.84</v>
      </c>
      <c r="I24" s="30">
        <f>SUM(I15:I23)</f>
        <v>1416929.1100000003</v>
      </c>
      <c r="J24" s="30">
        <f>SUM(J15:J23)</f>
        <v>2477623.7299999995</v>
      </c>
      <c r="K24" s="25"/>
      <c r="N24" s="47">
        <f>SUM(N22:N23)</f>
        <v>152804.33000000002</v>
      </c>
      <c r="O24" s="1"/>
      <c r="P24" s="41">
        <f>SUM(P22:P23)</f>
        <v>148353.96499999991</v>
      </c>
      <c r="Q24" s="25"/>
    </row>
    <row r="25" spans="1:20" ht="19.5" thickTop="1">
      <c r="A25" s="46"/>
      <c r="K25" s="25"/>
      <c r="N25" s="1"/>
      <c r="O25" s="1"/>
      <c r="Q25" s="25"/>
    </row>
    <row r="26" spans="1:20" ht="19.5">
      <c r="A26" s="46"/>
      <c r="B26" s="8" t="s">
        <v>37</v>
      </c>
      <c r="K26" s="25"/>
      <c r="N26" s="1"/>
      <c r="O26" s="1"/>
      <c r="Q26" s="25"/>
    </row>
    <row r="27" spans="1:20" ht="19.5">
      <c r="A27" s="46"/>
      <c r="B27" s="8" t="s">
        <v>38</v>
      </c>
      <c r="K27" s="25"/>
      <c r="N27" s="1"/>
      <c r="O27" s="1"/>
      <c r="Q27" s="25"/>
    </row>
    <row r="28" spans="1:20" ht="19.5">
      <c r="A28" s="46"/>
      <c r="B28" s="1" t="s">
        <v>39</v>
      </c>
      <c r="E28" s="1">
        <v>144020.54</v>
      </c>
      <c r="I28" s="1">
        <v>144020.53999999998</v>
      </c>
      <c r="J28" s="29"/>
      <c r="K28" s="25"/>
      <c r="L28" s="26"/>
      <c r="M28" s="26"/>
      <c r="Q28" s="25"/>
    </row>
    <row r="29" spans="1:20" ht="19.5">
      <c r="A29" s="46"/>
      <c r="B29" s="1" t="s">
        <v>121</v>
      </c>
      <c r="E29" s="51">
        <v>-104020.54</v>
      </c>
      <c r="F29" s="1">
        <f>+E28+E29</f>
        <v>40000.000000000015</v>
      </c>
      <c r="I29" s="51">
        <v>0</v>
      </c>
      <c r="J29" s="29">
        <f>+I28+I29</f>
        <v>144020.53999999998</v>
      </c>
      <c r="K29" s="25"/>
      <c r="L29" s="26" t="s">
        <v>40</v>
      </c>
      <c r="M29" s="26"/>
      <c r="Q29" s="25"/>
    </row>
    <row r="30" spans="1:20" ht="19.5">
      <c r="A30" s="46"/>
      <c r="B30" s="39" t="s">
        <v>41</v>
      </c>
      <c r="F30" s="48">
        <v>1200</v>
      </c>
      <c r="J30" s="29">
        <v>1200</v>
      </c>
      <c r="K30" s="25"/>
      <c r="L30" s="8" t="s">
        <v>42</v>
      </c>
      <c r="M30" s="8"/>
      <c r="Q30" s="25"/>
    </row>
    <row r="31" spans="1:20">
      <c r="A31" s="46"/>
      <c r="F31" s="49">
        <f>SUM(F28:F30)</f>
        <v>41200.000000000015</v>
      </c>
      <c r="J31" s="49">
        <f>SUM(J28:J30)</f>
        <v>145220.53999999998</v>
      </c>
      <c r="K31" s="25"/>
      <c r="L31" s="1" t="s">
        <v>43</v>
      </c>
      <c r="N31" s="1">
        <v>0</v>
      </c>
      <c r="O31" s="29"/>
      <c r="P31" s="29">
        <v>89475.979999999981</v>
      </c>
      <c r="Q31" s="25"/>
    </row>
    <row r="32" spans="1:20">
      <c r="A32" s="46"/>
      <c r="K32" s="25"/>
      <c r="Q32" s="25"/>
    </row>
    <row r="33" spans="1:17" ht="20.25" thickBot="1">
      <c r="A33" s="46"/>
      <c r="B33" s="8" t="s">
        <v>44</v>
      </c>
      <c r="F33" s="41">
        <f>F24+F31</f>
        <v>2521329.9500000002</v>
      </c>
      <c r="G33" s="43"/>
      <c r="J33" s="41">
        <f>J24+J31</f>
        <v>2622844.2699999996</v>
      </c>
      <c r="K33" s="25"/>
      <c r="N33" s="1"/>
      <c r="O33" s="1"/>
      <c r="P33" s="1"/>
      <c r="Q33" s="25"/>
    </row>
    <row r="34" spans="1:17" ht="19.5" thickTop="1">
      <c r="A34" s="46"/>
      <c r="K34" s="25"/>
      <c r="Q34" s="25"/>
    </row>
    <row r="35" spans="1:17" ht="19.5">
      <c r="A35" s="28"/>
      <c r="B35" s="8" t="s">
        <v>45</v>
      </c>
      <c r="C35" s="8"/>
      <c r="D35" s="8"/>
      <c r="E35" s="8"/>
      <c r="F35" s="8"/>
      <c r="G35" s="8"/>
      <c r="K35" s="25"/>
      <c r="L35" s="8" t="s">
        <v>46</v>
      </c>
      <c r="M35" s="8"/>
      <c r="N35" s="1"/>
      <c r="O35" s="1"/>
      <c r="P35" s="1"/>
      <c r="Q35" s="25"/>
    </row>
    <row r="36" spans="1:17" ht="19.5">
      <c r="A36" s="28"/>
      <c r="B36" s="8" t="s">
        <v>47</v>
      </c>
      <c r="C36" s="8"/>
      <c r="D36" s="8"/>
      <c r="E36" s="8"/>
      <c r="F36" s="8"/>
      <c r="G36" s="8"/>
      <c r="J36" s="50"/>
      <c r="K36" s="25"/>
      <c r="L36" s="1" t="s">
        <v>48</v>
      </c>
      <c r="N36" s="1">
        <v>2003591.11</v>
      </c>
      <c r="O36" s="29"/>
      <c r="P36" s="29">
        <v>3224459.8599999938</v>
      </c>
      <c r="Q36" s="25"/>
    </row>
    <row r="37" spans="1:17">
      <c r="A37" s="28"/>
      <c r="B37" s="1" t="s">
        <v>49</v>
      </c>
      <c r="E37" s="1">
        <v>1830811.38</v>
      </c>
      <c r="I37" s="29">
        <v>1492250.9700000014</v>
      </c>
      <c r="K37" s="25"/>
      <c r="L37" s="39" t="s">
        <v>50</v>
      </c>
      <c r="M37" s="39"/>
      <c r="N37" s="1">
        <v>81052.320000000007</v>
      </c>
      <c r="O37" s="1"/>
      <c r="P37" s="1">
        <v>19941.64000000001</v>
      </c>
      <c r="Q37" s="25"/>
    </row>
    <row r="38" spans="1:17">
      <c r="A38" s="28"/>
      <c r="B38" s="1" t="s">
        <v>51</v>
      </c>
      <c r="E38" s="51">
        <v>428506.2</v>
      </c>
      <c r="F38" s="1">
        <f>E37-E38</f>
        <v>1402305.18</v>
      </c>
      <c r="I38" s="52">
        <v>412753.2475</v>
      </c>
      <c r="J38" s="29">
        <f>I37-I38</f>
        <v>1079497.7225000013</v>
      </c>
      <c r="K38" s="25"/>
      <c r="L38" s="1" t="s">
        <v>52</v>
      </c>
      <c r="N38" s="1">
        <v>10300.18</v>
      </c>
      <c r="O38" s="29"/>
      <c r="P38" s="29">
        <v>17972.069999999992</v>
      </c>
      <c r="Q38" s="25"/>
    </row>
    <row r="39" spans="1:17">
      <c r="A39" s="28"/>
      <c r="B39" s="1" t="s">
        <v>53</v>
      </c>
      <c r="F39" s="51">
        <f>26404.16+243591.07</f>
        <v>269995.23</v>
      </c>
      <c r="J39" s="1">
        <v>189899.57</v>
      </c>
      <c r="K39" s="25"/>
      <c r="L39" s="1" t="s">
        <v>54</v>
      </c>
      <c r="N39" s="1">
        <v>89475.98</v>
      </c>
      <c r="O39" s="1"/>
      <c r="P39" s="1">
        <v>83606.780000000013</v>
      </c>
      <c r="Q39" s="25"/>
    </row>
    <row r="40" spans="1:17" ht="20.25" thickBot="1">
      <c r="A40" s="28"/>
      <c r="F40" s="47">
        <f>SUM(F38:F39)</f>
        <v>1672300.41</v>
      </c>
      <c r="H40" s="1"/>
      <c r="I40" s="1"/>
      <c r="J40" s="47">
        <f>SUM(J38:J39)</f>
        <v>1269397.2925000014</v>
      </c>
      <c r="K40" s="25"/>
      <c r="L40" s="1" t="s">
        <v>55</v>
      </c>
      <c r="N40" s="1">
        <f>4699+36215.39</f>
        <v>40914.39</v>
      </c>
      <c r="O40" s="1"/>
      <c r="P40" s="1">
        <v>48583.450000000012</v>
      </c>
      <c r="Q40" s="25"/>
    </row>
    <row r="41" spans="1:17" ht="21" thickTop="1" thickBot="1">
      <c r="A41" s="28"/>
      <c r="K41" s="25"/>
      <c r="L41" s="8" t="s">
        <v>56</v>
      </c>
      <c r="M41" s="8"/>
      <c r="N41" s="41">
        <f>SUM(N36:N40)</f>
        <v>2225333.9800000004</v>
      </c>
      <c r="O41" s="43"/>
      <c r="P41" s="41">
        <f>SUM(P36:P40)</f>
        <v>3394563.7999999938</v>
      </c>
      <c r="Q41" s="25"/>
    </row>
    <row r="42" spans="1:17" ht="20.25" thickTop="1">
      <c r="A42" s="46"/>
      <c r="B42" s="8" t="s">
        <v>57</v>
      </c>
      <c r="C42" s="8"/>
      <c r="D42" s="8"/>
      <c r="E42" s="8"/>
      <c r="F42" s="8"/>
      <c r="G42" s="8"/>
      <c r="K42" s="25"/>
      <c r="N42" s="1"/>
      <c r="O42" s="1"/>
      <c r="P42" s="43"/>
      <c r="Q42" s="25"/>
    </row>
    <row r="43" spans="1:17" ht="20.25" thickBot="1">
      <c r="A43" s="46"/>
      <c r="B43" s="1" t="s">
        <v>58</v>
      </c>
      <c r="F43" s="1">
        <v>357.14</v>
      </c>
      <c r="J43" s="29">
        <v>357.74000000394881</v>
      </c>
      <c r="K43" s="25"/>
      <c r="L43" s="8" t="s">
        <v>59</v>
      </c>
      <c r="M43" s="8"/>
      <c r="N43" s="41">
        <f>N41+N31</f>
        <v>2225333.9800000004</v>
      </c>
      <c r="O43" s="43"/>
      <c r="P43" s="41">
        <f>P31+P41</f>
        <v>3484039.7799999937</v>
      </c>
      <c r="Q43" s="25"/>
    </row>
    <row r="44" spans="1:17" ht="19.5" thickTop="1">
      <c r="A44" s="46"/>
      <c r="B44" s="1" t="s">
        <v>60</v>
      </c>
      <c r="F44" s="51">
        <v>1871521.82</v>
      </c>
      <c r="J44" s="53">
        <v>1224096.74</v>
      </c>
      <c r="K44" s="25"/>
      <c r="Q44" s="25"/>
    </row>
    <row r="45" spans="1:17" ht="20.25" thickBot="1">
      <c r="A45" s="28"/>
      <c r="F45" s="47">
        <f>F43+F44</f>
        <v>1871878.96</v>
      </c>
      <c r="J45" s="41">
        <f>J43+J44</f>
        <v>1224454.4800000039</v>
      </c>
      <c r="K45" s="25"/>
      <c r="Q45" s="25"/>
    </row>
    <row r="46" spans="1:17" ht="19.5" thickTop="1">
      <c r="A46" s="28"/>
      <c r="K46" s="25"/>
      <c r="N46" s="1"/>
      <c r="O46" s="1"/>
      <c r="Q46" s="25"/>
    </row>
    <row r="47" spans="1:17" ht="20.25" thickBot="1">
      <c r="A47" s="28"/>
      <c r="B47" s="8" t="s">
        <v>61</v>
      </c>
      <c r="C47" s="8"/>
      <c r="D47" s="8"/>
      <c r="E47" s="8"/>
      <c r="F47" s="41">
        <f>F40+F45</f>
        <v>3544179.37</v>
      </c>
      <c r="G47" s="43"/>
      <c r="H47" s="54"/>
      <c r="I47" s="55"/>
      <c r="J47" s="41">
        <f>J45+J40</f>
        <v>2493851.7725000056</v>
      </c>
      <c r="K47" s="25"/>
      <c r="N47" s="1"/>
      <c r="O47" s="1"/>
      <c r="Q47" s="25"/>
    </row>
    <row r="48" spans="1:17" ht="20.25" thickTop="1">
      <c r="A48" s="28"/>
      <c r="B48" s="8"/>
      <c r="C48" s="8"/>
      <c r="D48" s="8"/>
      <c r="E48" s="8"/>
      <c r="F48" s="43"/>
      <c r="G48" s="43"/>
      <c r="H48" s="54"/>
      <c r="I48" s="55"/>
      <c r="J48" s="43"/>
      <c r="K48" s="25"/>
      <c r="N48" s="1"/>
      <c r="O48" s="1"/>
      <c r="Q48" s="25"/>
    </row>
    <row r="49" spans="1:23" s="2" customFormat="1" ht="19.5">
      <c r="A49" s="28"/>
      <c r="B49" s="8" t="s">
        <v>62</v>
      </c>
      <c r="C49" s="8"/>
      <c r="D49" s="8"/>
      <c r="E49" s="8"/>
      <c r="F49" s="43"/>
      <c r="G49" s="43"/>
      <c r="H49" s="54"/>
      <c r="I49" s="55"/>
      <c r="J49" s="43"/>
      <c r="K49" s="25"/>
      <c r="L49" s="8" t="s">
        <v>63</v>
      </c>
      <c r="M49" s="1"/>
      <c r="N49" s="1"/>
      <c r="O49" s="1"/>
      <c r="P49" s="27"/>
      <c r="Q49" s="25"/>
      <c r="R49" s="1"/>
      <c r="S49" s="1"/>
      <c r="U49" s="1"/>
      <c r="V49" s="1"/>
      <c r="W49" s="1"/>
    </row>
    <row r="50" spans="1:23" s="2" customFormat="1" ht="19.5">
      <c r="A50" s="28"/>
      <c r="B50" s="1" t="s">
        <v>64</v>
      </c>
      <c r="C50" s="8"/>
      <c r="D50" s="8"/>
      <c r="E50" s="8"/>
      <c r="F50" s="29">
        <v>785924.92</v>
      </c>
      <c r="G50" s="29"/>
      <c r="H50" s="31"/>
      <c r="I50" s="32"/>
      <c r="J50" s="29">
        <v>724772.16999999993</v>
      </c>
      <c r="K50" s="25"/>
      <c r="L50" s="1" t="s">
        <v>65</v>
      </c>
      <c r="M50" s="1"/>
      <c r="N50" s="1">
        <v>25322.36</v>
      </c>
      <c r="O50" s="29"/>
      <c r="P50" s="29">
        <v>14705.78</v>
      </c>
      <c r="Q50" s="25"/>
      <c r="R50" s="1"/>
      <c r="S50" s="1"/>
      <c r="U50" s="1"/>
      <c r="V50" s="1"/>
      <c r="W50" s="1"/>
    </row>
    <row r="51" spans="1:23" s="2" customFormat="1" ht="19.5">
      <c r="A51" s="28"/>
      <c r="B51" s="1"/>
      <c r="C51" s="8"/>
      <c r="D51" s="8"/>
      <c r="E51" s="8"/>
      <c r="F51" s="29"/>
      <c r="G51" s="29"/>
      <c r="H51" s="31"/>
      <c r="I51" s="32"/>
      <c r="J51" s="32"/>
      <c r="K51" s="25"/>
      <c r="L51" s="56"/>
      <c r="M51" s="56"/>
      <c r="N51" s="56"/>
      <c r="O51" s="56"/>
      <c r="P51" s="27"/>
      <c r="Q51" s="25"/>
      <c r="R51" s="1"/>
      <c r="S51" s="1"/>
      <c r="U51" s="1"/>
      <c r="V51" s="1"/>
      <c r="W51" s="1"/>
    </row>
    <row r="52" spans="1:23" s="2" customFormat="1" ht="19.5">
      <c r="A52" s="28"/>
      <c r="B52" s="1"/>
      <c r="C52" s="8"/>
      <c r="D52" s="8"/>
      <c r="E52" s="8"/>
      <c r="F52" s="29"/>
      <c r="G52" s="29"/>
      <c r="H52" s="31"/>
      <c r="I52" s="32"/>
      <c r="J52" s="32"/>
      <c r="K52" s="25"/>
      <c r="L52" s="56"/>
      <c r="M52" s="56"/>
      <c r="N52" s="43"/>
      <c r="O52" s="43"/>
      <c r="P52" s="27"/>
      <c r="Q52" s="25"/>
      <c r="R52" s="1"/>
      <c r="S52" s="1"/>
      <c r="U52" s="1"/>
      <c r="V52" s="1"/>
      <c r="W52" s="1"/>
    </row>
    <row r="53" spans="1:23" s="2" customFormat="1" ht="20.25" thickBot="1">
      <c r="A53" s="28"/>
      <c r="B53" s="8" t="s">
        <v>66</v>
      </c>
      <c r="C53" s="8"/>
      <c r="D53" s="8"/>
      <c r="E53" s="8"/>
      <c r="F53" s="41">
        <f>F50+F47+F33+F10</f>
        <v>6851434.4700000007</v>
      </c>
      <c r="G53" s="43"/>
      <c r="H53" s="31"/>
      <c r="I53" s="32"/>
      <c r="J53" s="41">
        <f>J50+J47+J33+J10</f>
        <v>5841468.4425000055</v>
      </c>
      <c r="K53" s="57"/>
      <c r="L53" s="8" t="s">
        <v>67</v>
      </c>
      <c r="M53" s="8"/>
      <c r="N53" s="41">
        <f>N50+N43+N19+N24</f>
        <v>6851434.4715452995</v>
      </c>
      <c r="O53" s="43"/>
      <c r="P53" s="41">
        <f>P50+P43+P19+P24</f>
        <v>5841468.4465452936</v>
      </c>
      <c r="Q53" s="57"/>
      <c r="R53" s="42">
        <f>+F53-N53</f>
        <v>-1.545298844575882E-3</v>
      </c>
      <c r="S53" s="42">
        <f>+J53-P53</f>
        <v>-4.0452880784869194E-3</v>
      </c>
      <c r="U53" s="1"/>
      <c r="V53" s="1"/>
      <c r="W53" s="1"/>
    </row>
    <row r="54" spans="1:23" s="2" customFormat="1" ht="19.5" thickTop="1">
      <c r="A54" s="28"/>
      <c r="B54" s="1"/>
      <c r="C54" s="1"/>
      <c r="D54" s="1"/>
      <c r="E54" s="1"/>
      <c r="F54" s="1"/>
      <c r="G54" s="1"/>
      <c r="H54" s="31"/>
      <c r="I54" s="32"/>
      <c r="J54" s="32"/>
      <c r="K54" s="57"/>
      <c r="L54" s="1"/>
      <c r="M54" s="1"/>
      <c r="N54" s="27"/>
      <c r="O54" s="27"/>
      <c r="P54" s="27"/>
      <c r="Q54" s="57"/>
      <c r="R54" s="1"/>
      <c r="S54" s="1"/>
      <c r="U54" s="1"/>
      <c r="V54" s="1"/>
      <c r="W54" s="1"/>
    </row>
    <row r="55" spans="1:23" s="2" customFormat="1" ht="20.25" thickBot="1">
      <c r="A55" s="58"/>
      <c r="B55" s="59"/>
      <c r="C55" s="59"/>
      <c r="D55" s="59"/>
      <c r="E55" s="59"/>
      <c r="F55" s="59"/>
      <c r="G55" s="59"/>
      <c r="H55" s="60"/>
      <c r="I55" s="61"/>
      <c r="J55" s="62"/>
      <c r="K55" s="63"/>
      <c r="L55" s="1"/>
      <c r="M55" s="1"/>
      <c r="N55" s="64"/>
      <c r="O55" s="64"/>
      <c r="P55" s="64"/>
      <c r="Q55" s="63"/>
      <c r="R55" s="1"/>
      <c r="S55" s="1"/>
      <c r="U55" s="1"/>
      <c r="V55" s="1"/>
      <c r="W55" s="1"/>
    </row>
    <row r="56" spans="1:23" s="2" customFormat="1" ht="19.5">
      <c r="A56" s="65"/>
      <c r="B56" s="150" t="s">
        <v>68</v>
      </c>
      <c r="C56" s="150"/>
      <c r="D56" s="150"/>
      <c r="E56" s="150"/>
      <c r="F56" s="150"/>
      <c r="G56" s="99"/>
      <c r="H56" s="66"/>
      <c r="I56" s="67"/>
      <c r="J56" s="67"/>
      <c r="K56" s="68"/>
      <c r="L56" s="149" t="s">
        <v>69</v>
      </c>
      <c r="M56" s="150"/>
      <c r="N56" s="150"/>
      <c r="O56" s="150"/>
      <c r="P56" s="150"/>
      <c r="Q56" s="68"/>
      <c r="R56" s="1"/>
      <c r="S56" s="1"/>
      <c r="U56" s="1"/>
      <c r="V56" s="1"/>
      <c r="W56" s="1"/>
    </row>
    <row r="57" spans="1:23" s="2" customFormat="1" ht="20.25" thickBot="1">
      <c r="A57" s="58"/>
      <c r="B57" s="153" t="s">
        <v>127</v>
      </c>
      <c r="C57" s="153"/>
      <c r="D57" s="153"/>
      <c r="E57" s="153"/>
      <c r="F57" s="153"/>
      <c r="G57" s="100"/>
      <c r="H57" s="70"/>
      <c r="I57" s="71"/>
      <c r="J57" s="71"/>
      <c r="K57" s="63"/>
      <c r="L57" s="58"/>
      <c r="M57" s="59"/>
      <c r="N57" s="72"/>
      <c r="O57" s="72"/>
      <c r="P57" s="72"/>
      <c r="Q57" s="63"/>
      <c r="R57" s="1"/>
      <c r="S57" s="1"/>
      <c r="U57" s="1"/>
      <c r="V57" s="1"/>
      <c r="W57" s="1"/>
    </row>
    <row r="58" spans="1:23" s="2" customFormat="1">
      <c r="A58" s="28"/>
      <c r="B58" s="1"/>
      <c r="C58" s="1"/>
      <c r="D58" s="1"/>
      <c r="E58" s="1"/>
      <c r="F58" s="1"/>
      <c r="G58" s="1"/>
      <c r="H58" s="31"/>
      <c r="I58" s="32"/>
      <c r="J58" s="32"/>
      <c r="K58" s="25"/>
      <c r="L58" s="28"/>
      <c r="M58" s="1"/>
      <c r="N58" s="27"/>
      <c r="O58" s="27"/>
      <c r="P58" s="27"/>
      <c r="Q58" s="25"/>
      <c r="R58" s="1"/>
      <c r="S58" s="1"/>
      <c r="U58" s="1"/>
      <c r="V58" s="1"/>
      <c r="W58" s="1"/>
    </row>
    <row r="59" spans="1:23" s="2" customFormat="1" ht="58.5">
      <c r="A59" s="28"/>
      <c r="B59" s="1"/>
      <c r="C59" s="1"/>
      <c r="D59" s="158" t="s">
        <v>122</v>
      </c>
      <c r="E59" s="158"/>
      <c r="F59" s="158"/>
      <c r="G59" s="97"/>
      <c r="H59" s="158" t="s">
        <v>124</v>
      </c>
      <c r="I59" s="158"/>
      <c r="J59" s="158"/>
      <c r="K59" s="25"/>
      <c r="L59" s="28"/>
      <c r="M59" s="1"/>
      <c r="N59" s="15" t="s">
        <v>122</v>
      </c>
      <c r="O59" s="27"/>
      <c r="P59" s="15" t="s">
        <v>123</v>
      </c>
      <c r="Q59" s="25"/>
      <c r="R59" s="1"/>
      <c r="S59" s="1"/>
      <c r="U59" s="1"/>
      <c r="V59" s="1"/>
      <c r="W59" s="1"/>
    </row>
    <row r="60" spans="1:23" s="2" customFormat="1" ht="19.5">
      <c r="A60" s="28"/>
      <c r="B60" s="8" t="s">
        <v>72</v>
      </c>
      <c r="C60" s="1"/>
      <c r="D60" s="1"/>
      <c r="E60" s="1"/>
      <c r="F60" s="1"/>
      <c r="G60" s="1"/>
      <c r="H60" s="37"/>
      <c r="I60" s="29"/>
      <c r="J60" s="29"/>
      <c r="K60" s="25"/>
      <c r="L60" s="28"/>
      <c r="M60" s="1"/>
      <c r="N60" s="101"/>
      <c r="O60" s="27"/>
      <c r="P60" s="27"/>
      <c r="Q60" s="25"/>
      <c r="R60" s="1"/>
      <c r="S60" s="1"/>
      <c r="U60" s="1"/>
      <c r="V60" s="1"/>
      <c r="W60" s="1"/>
    </row>
    <row r="61" spans="1:23" s="2" customFormat="1">
      <c r="A61" s="28"/>
      <c r="B61" s="1" t="s">
        <v>73</v>
      </c>
      <c r="C61" s="1"/>
      <c r="D61" s="1"/>
      <c r="E61" s="1">
        <v>1628601.61</v>
      </c>
      <c r="F61" s="1"/>
      <c r="G61" s="1"/>
      <c r="H61" s="37"/>
      <c r="I61" s="29">
        <v>1669804.4400000004</v>
      </c>
      <c r="J61" s="29"/>
      <c r="K61" s="25"/>
      <c r="L61" s="28"/>
      <c r="M61" s="1"/>
      <c r="N61" s="27"/>
      <c r="O61" s="27"/>
      <c r="P61" s="27"/>
      <c r="Q61" s="25"/>
      <c r="R61" s="1"/>
      <c r="S61" s="1"/>
      <c r="U61" s="1"/>
      <c r="V61" s="1"/>
      <c r="W61" s="1"/>
    </row>
    <row r="62" spans="1:23" s="2" customFormat="1">
      <c r="A62" s="28"/>
      <c r="B62" s="1" t="s">
        <v>74</v>
      </c>
      <c r="C62" s="1"/>
      <c r="D62" s="1"/>
      <c r="E62" s="1">
        <v>14246.61</v>
      </c>
      <c r="F62" s="1"/>
      <c r="G62" s="1"/>
      <c r="H62" s="37"/>
      <c r="I62" s="29">
        <v>39387.480000000003</v>
      </c>
      <c r="J62" s="29"/>
      <c r="K62" s="25"/>
      <c r="L62" s="46" t="s">
        <v>75</v>
      </c>
      <c r="M62" s="29"/>
      <c r="N62" s="29">
        <f>F92</f>
        <v>447431.06999999902</v>
      </c>
      <c r="O62" s="27"/>
      <c r="P62" s="29">
        <f>+J92</f>
        <v>616588.15750000393</v>
      </c>
      <c r="Q62" s="25"/>
      <c r="R62" s="1"/>
      <c r="S62" s="1"/>
      <c r="U62" s="1"/>
      <c r="V62" s="1"/>
      <c r="W62" s="1"/>
    </row>
    <row r="63" spans="1:23" s="2" customFormat="1">
      <c r="A63" s="28"/>
      <c r="B63" s="1" t="s">
        <v>76</v>
      </c>
      <c r="C63" s="1"/>
      <c r="D63" s="1"/>
      <c r="E63" s="51">
        <v>994529.74</v>
      </c>
      <c r="F63" s="1">
        <f>SUM(E61:E63)</f>
        <v>2637377.96</v>
      </c>
      <c r="G63" s="1"/>
      <c r="H63" s="37"/>
      <c r="I63" s="75">
        <v>909717.93999999983</v>
      </c>
      <c r="J63" s="1">
        <f>SUM(I61:I63)</f>
        <v>2618909.8600000003</v>
      </c>
      <c r="K63" s="25"/>
      <c r="L63" s="76" t="s">
        <v>77</v>
      </c>
      <c r="M63" s="29"/>
      <c r="N63" s="27"/>
      <c r="O63" s="27"/>
      <c r="P63" s="27"/>
      <c r="Q63" s="25"/>
      <c r="R63" s="1"/>
      <c r="S63" s="1"/>
      <c r="U63" s="1"/>
      <c r="V63" s="1"/>
      <c r="W63" s="1"/>
    </row>
    <row r="64" spans="1:23" s="2" customFormat="1">
      <c r="A64" s="28"/>
      <c r="B64" s="1" t="s">
        <v>78</v>
      </c>
      <c r="C64" s="1"/>
      <c r="D64" s="1"/>
      <c r="E64" s="1"/>
      <c r="F64" s="1">
        <v>1396959.8440000007</v>
      </c>
      <c r="G64" s="1"/>
      <c r="H64" s="37"/>
      <c r="I64" s="29"/>
      <c r="J64" s="29">
        <v>1650999.4754999964</v>
      </c>
      <c r="K64" s="25"/>
      <c r="L64" s="1" t="s">
        <v>79</v>
      </c>
      <c r="M64" s="29"/>
      <c r="N64" s="29">
        <f>+P65</f>
        <v>1269466.9815453012</v>
      </c>
      <c r="O64" s="27"/>
      <c r="P64" s="29">
        <v>652878.82404529734</v>
      </c>
      <c r="Q64" s="25"/>
      <c r="R64" s="1"/>
      <c r="S64" s="1"/>
      <c r="U64" s="1"/>
      <c r="V64" s="1"/>
      <c r="W64" s="1"/>
    </row>
    <row r="65" spans="1:23" s="2" customFormat="1" ht="19.5">
      <c r="A65" s="28"/>
      <c r="B65" s="8" t="s">
        <v>80</v>
      </c>
      <c r="C65" s="1"/>
      <c r="D65" s="1"/>
      <c r="E65" s="1"/>
      <c r="F65" s="77">
        <f>F63-F64</f>
        <v>1240418.1159999992</v>
      </c>
      <c r="G65" s="8"/>
      <c r="H65" s="37"/>
      <c r="I65" s="29"/>
      <c r="J65" s="77">
        <f>J63-J64</f>
        <v>967910.38450000389</v>
      </c>
      <c r="K65" s="25"/>
      <c r="L65" s="46" t="s">
        <v>81</v>
      </c>
      <c r="M65" s="1"/>
      <c r="N65" s="78">
        <f>SUM(N62:N64)</f>
        <v>1716898.0515453001</v>
      </c>
      <c r="O65" s="27"/>
      <c r="P65" s="78">
        <f>SUM(P62:P64)</f>
        <v>1269466.9815453012</v>
      </c>
      <c r="Q65" s="25"/>
      <c r="R65" s="1"/>
      <c r="U65" s="1"/>
      <c r="V65" s="1"/>
      <c r="W65" s="1"/>
    </row>
    <row r="66" spans="1:23" s="2" customFormat="1">
      <c r="A66" s="28"/>
      <c r="B66" s="1" t="s">
        <v>82</v>
      </c>
      <c r="C66" s="1"/>
      <c r="D66" s="1"/>
      <c r="E66" s="1"/>
      <c r="F66" s="1">
        <v>120471.93</v>
      </c>
      <c r="G66" s="1"/>
      <c r="H66" s="37"/>
      <c r="I66" s="29"/>
      <c r="J66" s="29">
        <v>70522.200000000012</v>
      </c>
      <c r="K66" s="25"/>
      <c r="L66" s="1"/>
      <c r="M66" s="1"/>
      <c r="N66" s="27"/>
      <c r="O66" s="27"/>
      <c r="P66" s="27"/>
      <c r="Q66" s="25"/>
      <c r="R66" s="1"/>
      <c r="S66" s="1"/>
      <c r="U66" s="1"/>
      <c r="V66" s="1"/>
      <c r="W66" s="1"/>
    </row>
    <row r="67" spans="1:23" s="2" customFormat="1" ht="19.5">
      <c r="A67" s="28"/>
      <c r="B67" s="1" t="s">
        <v>83</v>
      </c>
      <c r="C67" s="1"/>
      <c r="D67" s="1"/>
      <c r="E67" s="1"/>
      <c r="F67" s="77">
        <f>F65+F66</f>
        <v>1360890.0459999992</v>
      </c>
      <c r="G67" s="8"/>
      <c r="H67" s="37"/>
      <c r="I67" s="29"/>
      <c r="J67" s="77">
        <f>J65+J66</f>
        <v>1038432.5845000038</v>
      </c>
      <c r="K67" s="25"/>
      <c r="L67" s="28" t="s">
        <v>126</v>
      </c>
      <c r="M67" s="1"/>
      <c r="N67" s="29">
        <v>-39568.269999999997</v>
      </c>
      <c r="O67" s="29"/>
      <c r="P67" s="29">
        <v>0</v>
      </c>
      <c r="Q67" s="25"/>
      <c r="R67" s="1"/>
      <c r="S67" s="1"/>
      <c r="U67" s="1"/>
      <c r="V67" s="1"/>
      <c r="W67" s="1"/>
    </row>
    <row r="68" spans="1:23" s="2" customFormat="1" ht="19.5">
      <c r="A68" s="28"/>
      <c r="B68" s="1" t="s">
        <v>84</v>
      </c>
      <c r="C68" s="1"/>
      <c r="D68" s="1"/>
      <c r="E68" s="1"/>
      <c r="F68" s="1"/>
      <c r="G68" s="1"/>
      <c r="H68" s="37"/>
      <c r="I68" s="29"/>
      <c r="J68" s="29"/>
      <c r="K68" s="25"/>
      <c r="L68" s="28" t="s">
        <v>81</v>
      </c>
      <c r="M68" s="1"/>
      <c r="N68" s="78">
        <f>SUM(N65:N67)</f>
        <v>1677329.7815453</v>
      </c>
      <c r="O68" s="1"/>
      <c r="P68" s="78">
        <f>SUM(P65:P67)</f>
        <v>1269466.9815453012</v>
      </c>
      <c r="Q68" s="25"/>
      <c r="R68" s="42">
        <f>+N17-N68</f>
        <v>0</v>
      </c>
      <c r="S68" s="42">
        <f>+P17-P68</f>
        <v>0</v>
      </c>
      <c r="U68" s="1"/>
      <c r="V68" s="1"/>
      <c r="W68" s="1"/>
    </row>
    <row r="69" spans="1:23" s="2" customFormat="1" ht="19.5">
      <c r="A69" s="28"/>
      <c r="B69" s="1" t="s">
        <v>85</v>
      </c>
      <c r="C69" s="1">
        <v>2229076.29</v>
      </c>
      <c r="D69" s="1"/>
      <c r="E69" s="1">
        <v>853733.89600000018</v>
      </c>
      <c r="F69" s="1"/>
      <c r="G69" s="1"/>
      <c r="H69" s="37"/>
      <c r="I69" s="29">
        <v>777224.40949999902</v>
      </c>
      <c r="J69" s="29"/>
      <c r="K69" s="25"/>
      <c r="L69" s="79"/>
      <c r="M69" s="26"/>
      <c r="N69" s="26"/>
      <c r="O69" s="26"/>
      <c r="P69" s="26"/>
      <c r="Q69" s="25"/>
      <c r="R69" s="1"/>
      <c r="S69" s="1"/>
      <c r="U69" s="1"/>
      <c r="V69" s="1"/>
      <c r="W69" s="1"/>
    </row>
    <row r="70" spans="1:23" s="2" customFormat="1" ht="19.5">
      <c r="A70" s="28"/>
      <c r="B70" s="1" t="s">
        <v>87</v>
      </c>
      <c r="C70" s="1">
        <v>37353.599999999999</v>
      </c>
      <c r="D70" s="1"/>
      <c r="E70" s="51">
        <v>146747.74000000002</v>
      </c>
      <c r="F70" s="1">
        <f>(E69+E70)</f>
        <v>1000481.6360000002</v>
      </c>
      <c r="G70" s="1"/>
      <c r="H70" s="37"/>
      <c r="I70" s="75">
        <v>110884.81</v>
      </c>
      <c r="J70" s="1">
        <f>(I69+I70)</f>
        <v>888109.21949999896</v>
      </c>
      <c r="K70" s="25"/>
      <c r="L70" s="79"/>
      <c r="M70" s="80"/>
      <c r="N70" s="26"/>
      <c r="O70" s="80"/>
      <c r="P70" s="1"/>
      <c r="Q70" s="25"/>
      <c r="R70" s="1"/>
      <c r="S70" s="1"/>
      <c r="U70" s="1"/>
      <c r="V70" s="1"/>
      <c r="W70" s="1"/>
    </row>
    <row r="71" spans="1:23" s="2" customFormat="1" ht="19.5">
      <c r="A71" s="28"/>
      <c r="B71" s="8" t="s">
        <v>88</v>
      </c>
      <c r="C71" s="1"/>
      <c r="D71" s="1"/>
      <c r="E71" s="1"/>
      <c r="F71" s="77">
        <f>F67-F70</f>
        <v>360408.40999999898</v>
      </c>
      <c r="G71" s="8"/>
      <c r="H71" s="37"/>
      <c r="I71" s="29"/>
      <c r="J71" s="77">
        <f>J67-J70</f>
        <v>150323.36500000488</v>
      </c>
      <c r="K71" s="25"/>
      <c r="L71" s="38"/>
      <c r="M71" s="81"/>
      <c r="N71" s="82"/>
      <c r="O71" s="81"/>
      <c r="P71" s="1"/>
      <c r="Q71" s="25"/>
      <c r="R71" s="1"/>
      <c r="S71" s="1"/>
      <c r="U71" s="1"/>
      <c r="V71" s="1"/>
      <c r="W71" s="1"/>
    </row>
    <row r="72" spans="1:23" s="2" customFormat="1" ht="19.5" customHeight="1">
      <c r="A72" s="28"/>
      <c r="B72" s="1" t="s">
        <v>89</v>
      </c>
      <c r="C72" s="1"/>
      <c r="D72" s="1"/>
      <c r="E72" s="1"/>
      <c r="F72" s="1"/>
      <c r="G72" s="1"/>
      <c r="H72" s="37"/>
      <c r="I72" s="29"/>
      <c r="J72" s="29"/>
      <c r="K72" s="25"/>
      <c r="L72" s="147" t="s">
        <v>132</v>
      </c>
      <c r="M72" s="148"/>
      <c r="N72" s="148"/>
      <c r="O72" s="148"/>
      <c r="P72" s="148"/>
      <c r="Q72" s="25"/>
      <c r="R72" s="1"/>
      <c r="S72" s="1"/>
      <c r="U72" s="1"/>
      <c r="V72" s="1"/>
      <c r="W72" s="1"/>
    </row>
    <row r="73" spans="1:23" s="2" customFormat="1" ht="19.5">
      <c r="A73" s="28"/>
      <c r="B73" s="1" t="s">
        <v>92</v>
      </c>
      <c r="C73" s="1"/>
      <c r="D73" s="1"/>
      <c r="E73" s="1">
        <v>9678.9</v>
      </c>
      <c r="F73" s="1"/>
      <c r="G73" s="1"/>
      <c r="H73" s="37"/>
      <c r="I73" s="29">
        <v>8139.92</v>
      </c>
      <c r="J73" s="29"/>
      <c r="K73" s="25"/>
      <c r="L73" s="109"/>
      <c r="M73" s="148"/>
      <c r="N73" s="148"/>
      <c r="O73" s="148"/>
      <c r="P73" s="148"/>
      <c r="Q73" s="25"/>
      <c r="R73" s="1"/>
      <c r="S73" s="1"/>
      <c r="U73" s="1"/>
      <c r="V73" s="1"/>
      <c r="W73" s="1"/>
    </row>
    <row r="74" spans="1:23" s="2" customFormat="1" ht="19.5">
      <c r="A74" s="28"/>
      <c r="B74" s="1" t="s">
        <v>93</v>
      </c>
      <c r="C74" s="1"/>
      <c r="D74" s="1"/>
      <c r="E74" s="1"/>
      <c r="F74" s="1"/>
      <c r="G74" s="1"/>
      <c r="H74" s="37"/>
      <c r="I74" s="29"/>
      <c r="J74" s="29"/>
      <c r="K74" s="25"/>
      <c r="L74" s="110"/>
      <c r="M74" s="111"/>
      <c r="N74" s="112"/>
      <c r="O74" s="111"/>
      <c r="P74" s="105"/>
      <c r="Q74" s="25"/>
      <c r="R74" s="1"/>
      <c r="S74" s="1"/>
      <c r="U74" s="1"/>
      <c r="V74" s="1"/>
      <c r="W74" s="1"/>
    </row>
    <row r="75" spans="1:23" s="2" customFormat="1" ht="19.5">
      <c r="A75" s="28"/>
      <c r="B75" s="1" t="s">
        <v>125</v>
      </c>
      <c r="C75" s="1"/>
      <c r="D75" s="1"/>
      <c r="E75" s="1">
        <v>104020.54</v>
      </c>
      <c r="F75" s="1"/>
      <c r="G75" s="1"/>
      <c r="H75" s="37"/>
      <c r="I75" s="29"/>
      <c r="J75" s="29"/>
      <c r="K75" s="25"/>
      <c r="L75" s="109" t="s">
        <v>90</v>
      </c>
      <c r="M75" s="159" t="s">
        <v>91</v>
      </c>
      <c r="N75" s="159"/>
      <c r="O75" s="159"/>
      <c r="P75" s="159"/>
      <c r="Q75" s="25"/>
      <c r="R75" s="1"/>
      <c r="S75" s="1"/>
      <c r="U75" s="1"/>
      <c r="V75" s="1"/>
      <c r="W75" s="1"/>
    </row>
    <row r="76" spans="1:23" s="2" customFormat="1" ht="19.5">
      <c r="A76" s="28"/>
      <c r="B76" s="1" t="s">
        <v>94</v>
      </c>
      <c r="C76" s="1"/>
      <c r="D76" s="1"/>
      <c r="E76" s="51">
        <v>14384.439999999999</v>
      </c>
      <c r="F76" s="1">
        <f>E73-E76-E75</f>
        <v>-108726.07999999999</v>
      </c>
      <c r="G76" s="1"/>
      <c r="H76" s="37"/>
      <c r="I76" s="75">
        <v>17864.11</v>
      </c>
      <c r="J76" s="1">
        <f>I73-I76</f>
        <v>-9724.19</v>
      </c>
      <c r="K76" s="25"/>
      <c r="L76" s="110"/>
      <c r="M76" s="111"/>
      <c r="N76" s="112"/>
      <c r="O76" s="111"/>
      <c r="P76" s="105"/>
      <c r="Q76" s="25"/>
      <c r="R76" s="1"/>
      <c r="S76" s="1"/>
      <c r="U76" s="1"/>
      <c r="V76" s="1"/>
      <c r="W76" s="1"/>
    </row>
    <row r="77" spans="1:23" s="2" customFormat="1" ht="19.5">
      <c r="A77" s="28"/>
      <c r="B77" s="8" t="s">
        <v>95</v>
      </c>
      <c r="C77" s="1"/>
      <c r="D77" s="1"/>
      <c r="E77" s="1"/>
      <c r="F77" s="77">
        <f>F71+F76</f>
        <v>251682.329999999</v>
      </c>
      <c r="G77" s="8"/>
      <c r="H77" s="37"/>
      <c r="I77" s="29"/>
      <c r="J77" s="77">
        <f>J71+J76</f>
        <v>140599.17500000488</v>
      </c>
      <c r="K77" s="25"/>
      <c r="L77" s="110"/>
      <c r="M77" s="113"/>
      <c r="N77" s="105"/>
      <c r="O77" s="113"/>
      <c r="P77" s="105"/>
      <c r="Q77" s="25"/>
      <c r="R77" s="1"/>
      <c r="S77" s="1"/>
      <c r="U77" s="1"/>
      <c r="V77" s="1"/>
      <c r="W77" s="1"/>
    </row>
    <row r="78" spans="1:23" s="2" customFormat="1" ht="19.5">
      <c r="A78" s="28"/>
      <c r="B78" s="1" t="s">
        <v>96</v>
      </c>
      <c r="C78" s="1"/>
      <c r="D78" s="1"/>
      <c r="E78" s="1"/>
      <c r="F78" s="1"/>
      <c r="G78" s="1"/>
      <c r="H78" s="37"/>
      <c r="I78" s="29"/>
      <c r="J78" s="29"/>
      <c r="K78" s="25"/>
      <c r="L78" s="109" t="s">
        <v>97</v>
      </c>
      <c r="M78" s="148" t="s">
        <v>97</v>
      </c>
      <c r="N78" s="148"/>
      <c r="O78" s="148"/>
      <c r="P78" s="148"/>
      <c r="Q78" s="25"/>
      <c r="R78" s="1"/>
      <c r="S78" s="1"/>
      <c r="U78" s="1"/>
      <c r="V78" s="1"/>
      <c r="W78" s="1"/>
    </row>
    <row r="79" spans="1:23" s="2" customFormat="1">
      <c r="A79" s="28"/>
      <c r="B79" s="1" t="s">
        <v>98</v>
      </c>
      <c r="C79" s="1">
        <v>1526786.76</v>
      </c>
      <c r="D79" s="1">
        <v>118659.88</v>
      </c>
      <c r="E79" s="1"/>
      <c r="F79" s="1"/>
      <c r="G79" s="1"/>
      <c r="H79" s="37">
        <v>131665.20000000001</v>
      </c>
      <c r="I79" s="29"/>
      <c r="J79" s="29"/>
      <c r="K79" s="25"/>
      <c r="L79" s="114"/>
      <c r="M79" s="105"/>
      <c r="N79" s="105"/>
      <c r="O79" s="105"/>
      <c r="P79" s="105"/>
      <c r="Q79" s="25"/>
      <c r="R79" s="1"/>
      <c r="S79" s="1"/>
      <c r="U79" s="1"/>
      <c r="V79" s="1"/>
      <c r="W79" s="1"/>
    </row>
    <row r="80" spans="1:23" s="2" customFormat="1" ht="19.5">
      <c r="A80" s="28"/>
      <c r="B80" s="1" t="s">
        <v>99</v>
      </c>
      <c r="C80" s="1">
        <v>257452.6</v>
      </c>
      <c r="D80" s="51">
        <f>110141.94+12709.04</f>
        <v>122850.98000000001</v>
      </c>
      <c r="E80" s="1">
        <f>SUM(D79:D80)</f>
        <v>241510.86000000002</v>
      </c>
      <c r="F80" s="1"/>
      <c r="G80" s="1"/>
      <c r="H80" s="75">
        <v>486120.38999999996</v>
      </c>
      <c r="I80" s="1">
        <f>SUM(H79:H80)</f>
        <v>617785.59</v>
      </c>
      <c r="J80" s="29"/>
      <c r="K80" s="25"/>
      <c r="L80" s="114"/>
      <c r="M80" s="111"/>
      <c r="N80" s="112"/>
      <c r="O80" s="111"/>
      <c r="P80" s="105"/>
      <c r="Q80" s="25"/>
      <c r="R80" s="1"/>
      <c r="S80" s="1"/>
      <c r="U80" s="1"/>
      <c r="V80" s="1"/>
      <c r="W80" s="1"/>
    </row>
    <row r="81" spans="1:23" s="2" customFormat="1" ht="19.5">
      <c r="A81" s="28"/>
      <c r="B81" s="1"/>
      <c r="C81" s="1"/>
      <c r="D81" s="1"/>
      <c r="E81" s="1"/>
      <c r="F81" s="1"/>
      <c r="G81" s="1"/>
      <c r="H81" s="37"/>
      <c r="I81" s="29"/>
      <c r="J81" s="29"/>
      <c r="K81" s="25"/>
      <c r="L81" s="109"/>
      <c r="M81" s="112"/>
      <c r="N81" s="112"/>
      <c r="O81" s="112"/>
      <c r="P81" s="112"/>
      <c r="Q81" s="25"/>
      <c r="R81" s="1"/>
      <c r="S81" s="1"/>
      <c r="U81" s="1"/>
      <c r="V81" s="1"/>
      <c r="W81" s="1"/>
    </row>
    <row r="82" spans="1:23" ht="19.5">
      <c r="A82" s="28"/>
      <c r="B82" s="1" t="s">
        <v>93</v>
      </c>
      <c r="H82" s="37"/>
      <c r="I82" s="29"/>
      <c r="J82" s="29"/>
      <c r="K82" s="25"/>
      <c r="L82" s="147" t="s">
        <v>100</v>
      </c>
      <c r="M82" s="148"/>
      <c r="N82" s="148"/>
      <c r="O82" s="148"/>
      <c r="P82" s="148"/>
      <c r="Q82" s="25"/>
    </row>
    <row r="83" spans="1:23" ht="19.5">
      <c r="A83" s="28"/>
      <c r="B83" s="1" t="s">
        <v>101</v>
      </c>
      <c r="C83" s="1">
        <v>2989.33</v>
      </c>
      <c r="D83" s="1">
        <v>10009.17</v>
      </c>
      <c r="H83" s="37">
        <v>28940.73</v>
      </c>
      <c r="I83" s="29"/>
      <c r="J83" s="29"/>
      <c r="K83" s="25"/>
      <c r="L83" s="115"/>
      <c r="M83" s="116"/>
      <c r="N83" s="117"/>
      <c r="O83" s="116"/>
      <c r="P83" s="105"/>
      <c r="Q83" s="25"/>
    </row>
    <row r="84" spans="1:23" ht="19.5">
      <c r="A84" s="28"/>
      <c r="B84" s="39" t="s">
        <v>102</v>
      </c>
      <c r="D84" s="1">
        <v>0</v>
      </c>
      <c r="H84" s="37">
        <v>11539.570000000931</v>
      </c>
      <c r="I84" s="29"/>
      <c r="J84" s="29"/>
      <c r="K84" s="25"/>
      <c r="L84" s="115"/>
      <c r="M84" s="116"/>
      <c r="N84" s="117"/>
      <c r="O84" s="116"/>
      <c r="P84" s="105"/>
      <c r="Q84" s="25"/>
    </row>
    <row r="85" spans="1:23" ht="19.5">
      <c r="A85" s="28"/>
      <c r="B85" s="1" t="s">
        <v>103</v>
      </c>
      <c r="C85" s="1">
        <v>55600.68</v>
      </c>
      <c r="D85" s="1">
        <v>20000</v>
      </c>
      <c r="H85" s="37">
        <v>41151.39</v>
      </c>
      <c r="I85" s="29"/>
      <c r="J85" s="29"/>
      <c r="K85" s="25"/>
      <c r="L85" s="109"/>
      <c r="M85" s="118"/>
      <c r="N85" s="119"/>
      <c r="O85" s="118"/>
      <c r="P85" s="105"/>
      <c r="Q85" s="25"/>
    </row>
    <row r="86" spans="1:23" ht="19.5">
      <c r="A86" s="28"/>
      <c r="B86" s="39" t="s">
        <v>104</v>
      </c>
      <c r="D86" s="51">
        <v>15752.95</v>
      </c>
      <c r="E86" s="51">
        <f>SUM(D83:D86)</f>
        <v>45762.119999999995</v>
      </c>
      <c r="F86" s="1">
        <f>+E80-E86</f>
        <v>195748.74000000002</v>
      </c>
      <c r="H86" s="75">
        <v>60164.917499999981</v>
      </c>
      <c r="I86" s="51">
        <f>SUM(H83:H86)</f>
        <v>141796.60750000092</v>
      </c>
      <c r="J86" s="1">
        <f>+I80-I86</f>
        <v>475988.98249999905</v>
      </c>
      <c r="K86" s="25"/>
      <c r="L86" s="98"/>
      <c r="M86" s="87"/>
      <c r="N86" s="97"/>
      <c r="O86" s="87"/>
      <c r="P86" s="1"/>
      <c r="Q86" s="25"/>
    </row>
    <row r="87" spans="1:23" ht="19.5">
      <c r="A87" s="28"/>
      <c r="B87" s="8" t="s">
        <v>105</v>
      </c>
      <c r="F87" s="77">
        <f>+F77+F86</f>
        <v>447431.06999999902</v>
      </c>
      <c r="H87" s="37"/>
      <c r="I87" s="29"/>
      <c r="J87" s="77">
        <f>+J77+J86</f>
        <v>616588.15750000393</v>
      </c>
      <c r="K87" s="25"/>
      <c r="L87" s="160"/>
      <c r="M87" s="161"/>
      <c r="N87" s="161"/>
      <c r="O87" s="161"/>
      <c r="P87" s="161"/>
      <c r="Q87" s="25"/>
    </row>
    <row r="88" spans="1:23" ht="19.5">
      <c r="A88" s="28"/>
      <c r="B88" s="1" t="s">
        <v>93</v>
      </c>
      <c r="H88" s="37"/>
      <c r="I88" s="29"/>
      <c r="J88" s="29"/>
      <c r="K88" s="25"/>
      <c r="L88" s="79"/>
      <c r="M88" s="26"/>
      <c r="N88" s="26"/>
      <c r="O88" s="26"/>
      <c r="P88" s="26"/>
      <c r="Q88" s="25"/>
    </row>
    <row r="89" spans="1:23">
      <c r="A89" s="28"/>
      <c r="B89" s="1" t="s">
        <v>106</v>
      </c>
      <c r="E89" s="1">
        <v>139183.15</v>
      </c>
      <c r="H89" s="37"/>
      <c r="I89" s="29">
        <v>171855.11</v>
      </c>
      <c r="J89" s="29"/>
      <c r="K89" s="25"/>
      <c r="L89" s="28"/>
      <c r="Q89" s="25"/>
    </row>
    <row r="90" spans="1:23">
      <c r="A90" s="28"/>
      <c r="B90" s="1" t="s">
        <v>107</v>
      </c>
      <c r="E90" s="51">
        <v>139183.15</v>
      </c>
      <c r="F90" s="1">
        <f>+E89-E90</f>
        <v>0</v>
      </c>
      <c r="H90" s="37"/>
      <c r="I90" s="51">
        <v>171855.11</v>
      </c>
      <c r="J90" s="1">
        <f>+I89-I90</f>
        <v>0</v>
      </c>
      <c r="K90" s="25"/>
      <c r="Q90" s="25"/>
    </row>
    <row r="91" spans="1:23">
      <c r="A91" s="28"/>
      <c r="H91" s="37"/>
      <c r="I91" s="29"/>
      <c r="J91" s="29"/>
      <c r="K91" s="25"/>
      <c r="Q91" s="25"/>
    </row>
    <row r="92" spans="1:23" ht="20.25" thickBot="1">
      <c r="A92" s="28"/>
      <c r="B92" s="8" t="s">
        <v>108</v>
      </c>
      <c r="F92" s="47">
        <f>+F87+F90</f>
        <v>447431.06999999902</v>
      </c>
      <c r="G92" s="8"/>
      <c r="H92" s="37"/>
      <c r="I92" s="29"/>
      <c r="J92" s="47">
        <f>+J87+J90</f>
        <v>616588.15750000393</v>
      </c>
      <c r="K92" s="25"/>
      <c r="Q92" s="25"/>
    </row>
    <row r="93" spans="1:23" ht="20.25" thickTop="1" thickBot="1">
      <c r="A93" s="58"/>
      <c r="B93" s="59"/>
      <c r="C93" s="59"/>
      <c r="D93" s="59"/>
      <c r="E93" s="59"/>
      <c r="F93" s="59"/>
      <c r="G93" s="59"/>
      <c r="H93" s="70"/>
      <c r="I93" s="71"/>
      <c r="J93" s="71"/>
      <c r="K93" s="63"/>
      <c r="L93" s="59"/>
      <c r="M93" s="59"/>
      <c r="N93" s="72"/>
      <c r="O93" s="72"/>
      <c r="P93" s="72"/>
      <c r="Q93" s="63"/>
    </row>
    <row r="94" spans="1:23">
      <c r="A94" s="120"/>
      <c r="B94" s="121"/>
      <c r="C94" s="121"/>
      <c r="D94" s="121"/>
      <c r="E94" s="121"/>
      <c r="F94" s="121"/>
      <c r="G94" s="121"/>
      <c r="H94" s="121"/>
      <c r="I94" s="121"/>
      <c r="J94" s="121"/>
      <c r="K94" s="121"/>
      <c r="L94" s="121"/>
      <c r="M94" s="121"/>
      <c r="N94" s="121"/>
      <c r="O94" s="121"/>
      <c r="P94" s="121"/>
      <c r="Q94" s="122"/>
    </row>
    <row r="95" spans="1:23">
      <c r="A95" s="123"/>
      <c r="B95" s="37"/>
      <c r="C95" s="37"/>
      <c r="D95" s="37"/>
      <c r="E95" s="37"/>
      <c r="F95" s="37"/>
      <c r="G95" s="37"/>
      <c r="H95" s="37"/>
      <c r="I95" s="37"/>
      <c r="J95" s="37"/>
      <c r="K95" s="37"/>
      <c r="L95" s="37"/>
      <c r="M95" s="37"/>
      <c r="N95" s="37"/>
      <c r="O95" s="37"/>
      <c r="P95" s="37"/>
      <c r="Q95" s="124"/>
    </row>
    <row r="96" spans="1:23">
      <c r="A96" s="123"/>
      <c r="B96" s="37"/>
      <c r="C96" s="37"/>
      <c r="D96" s="37"/>
      <c r="E96" s="37"/>
      <c r="F96" s="37"/>
      <c r="G96" s="37"/>
      <c r="H96" s="37"/>
      <c r="I96" s="37"/>
      <c r="J96" s="37"/>
      <c r="K96" s="37"/>
      <c r="L96" s="37"/>
      <c r="M96" s="37"/>
      <c r="N96" s="37"/>
      <c r="O96" s="37"/>
      <c r="P96" s="37"/>
      <c r="Q96" s="124"/>
    </row>
    <row r="97" spans="1:17">
      <c r="A97" s="123"/>
      <c r="B97" s="37"/>
      <c r="C97" s="37"/>
      <c r="D97" s="37"/>
      <c r="E97" s="37"/>
      <c r="F97" s="37"/>
      <c r="G97" s="37"/>
      <c r="H97" s="37"/>
      <c r="I97" s="37"/>
      <c r="J97" s="37"/>
      <c r="K97" s="37"/>
      <c r="L97" s="37"/>
      <c r="M97" s="37"/>
      <c r="N97" s="37"/>
      <c r="O97" s="37"/>
      <c r="P97" s="37"/>
      <c r="Q97" s="124"/>
    </row>
    <row r="98" spans="1:17">
      <c r="A98" s="123"/>
      <c r="B98" s="37"/>
      <c r="C98" s="37"/>
      <c r="D98" s="37"/>
      <c r="E98" s="37"/>
      <c r="F98" s="37"/>
      <c r="G98" s="37"/>
      <c r="H98" s="37"/>
      <c r="I98" s="37"/>
      <c r="J98" s="37"/>
      <c r="K98" s="37"/>
      <c r="L98" s="37"/>
      <c r="M98" s="37"/>
      <c r="N98" s="37"/>
      <c r="O98" s="37"/>
      <c r="P98" s="37"/>
      <c r="Q98" s="124"/>
    </row>
    <row r="99" spans="1:17">
      <c r="A99" s="123"/>
      <c r="B99" s="37"/>
      <c r="C99" s="37"/>
      <c r="D99" s="37"/>
      <c r="E99" s="37"/>
      <c r="F99" s="37"/>
      <c r="G99" s="37"/>
      <c r="H99" s="37"/>
      <c r="I99" s="37"/>
      <c r="J99" s="37"/>
      <c r="K99" s="37"/>
      <c r="L99" s="37"/>
      <c r="M99" s="37"/>
      <c r="N99" s="37"/>
      <c r="O99" s="37"/>
      <c r="P99" s="37"/>
      <c r="Q99" s="124"/>
    </row>
    <row r="100" spans="1:17">
      <c r="A100" s="123"/>
      <c r="B100" s="37"/>
      <c r="C100" s="37"/>
      <c r="D100" s="37"/>
      <c r="E100" s="37"/>
      <c r="F100" s="37"/>
      <c r="G100" s="37"/>
      <c r="H100" s="37"/>
      <c r="I100" s="37"/>
      <c r="J100" s="37"/>
      <c r="K100" s="37"/>
      <c r="L100" s="37"/>
      <c r="M100" s="37"/>
      <c r="N100" s="37"/>
      <c r="O100" s="37"/>
      <c r="P100" s="37"/>
      <c r="Q100" s="124"/>
    </row>
    <row r="101" spans="1:17">
      <c r="A101" s="123"/>
      <c r="B101" s="37"/>
      <c r="C101" s="37"/>
      <c r="D101" s="37"/>
      <c r="E101" s="37"/>
      <c r="F101" s="37"/>
      <c r="G101" s="37"/>
      <c r="H101" s="37"/>
      <c r="I101" s="37"/>
      <c r="J101" s="37"/>
      <c r="K101" s="37"/>
      <c r="L101" s="37"/>
      <c r="M101" s="37"/>
      <c r="N101" s="37"/>
      <c r="O101" s="37"/>
      <c r="P101" s="37"/>
      <c r="Q101" s="124"/>
    </row>
    <row r="102" spans="1:17">
      <c r="A102" s="123"/>
      <c r="B102" s="37"/>
      <c r="C102" s="37"/>
      <c r="D102" s="37"/>
      <c r="E102" s="37"/>
      <c r="F102" s="37"/>
      <c r="G102" s="37"/>
      <c r="H102" s="37"/>
      <c r="I102" s="37"/>
      <c r="J102" s="37"/>
      <c r="K102" s="37"/>
      <c r="L102" s="37"/>
      <c r="M102" s="37"/>
      <c r="N102" s="37"/>
      <c r="O102" s="37"/>
      <c r="P102" s="37"/>
      <c r="Q102" s="124"/>
    </row>
    <row r="103" spans="1:17">
      <c r="A103" s="123"/>
      <c r="B103" s="37"/>
      <c r="C103" s="37"/>
      <c r="D103" s="37"/>
      <c r="E103" s="37"/>
      <c r="F103" s="37"/>
      <c r="G103" s="37"/>
      <c r="H103" s="37"/>
      <c r="I103" s="37"/>
      <c r="J103" s="37"/>
      <c r="K103" s="37"/>
      <c r="L103" s="37"/>
      <c r="M103" s="37"/>
      <c r="N103" s="37"/>
      <c r="O103" s="37"/>
      <c r="P103" s="37"/>
      <c r="Q103" s="124"/>
    </row>
    <row r="104" spans="1:17">
      <c r="A104" s="123"/>
      <c r="B104" s="37"/>
      <c r="C104" s="37"/>
      <c r="D104" s="37"/>
      <c r="E104" s="37"/>
      <c r="F104" s="37"/>
      <c r="G104" s="37"/>
      <c r="H104" s="37"/>
      <c r="I104" s="37"/>
      <c r="J104" s="37"/>
      <c r="K104" s="37"/>
      <c r="L104" s="37"/>
      <c r="M104" s="37"/>
      <c r="N104" s="37"/>
      <c r="O104" s="37"/>
      <c r="P104" s="37"/>
      <c r="Q104" s="124"/>
    </row>
    <row r="105" spans="1:17">
      <c r="A105" s="123"/>
      <c r="B105" s="37"/>
      <c r="C105" s="37"/>
      <c r="D105" s="37"/>
      <c r="E105" s="37"/>
      <c r="F105" s="37"/>
      <c r="G105" s="37"/>
      <c r="H105" s="37"/>
      <c r="I105" s="37"/>
      <c r="J105" s="37"/>
      <c r="K105" s="37"/>
      <c r="L105" s="37"/>
      <c r="M105" s="37"/>
      <c r="N105" s="37"/>
      <c r="O105" s="37"/>
      <c r="P105" s="37"/>
      <c r="Q105" s="124"/>
    </row>
    <row r="106" spans="1:17">
      <c r="A106" s="123"/>
      <c r="B106" s="37"/>
      <c r="C106" s="37"/>
      <c r="D106" s="37"/>
      <c r="E106" s="37"/>
      <c r="F106" s="37"/>
      <c r="G106" s="37"/>
      <c r="H106" s="37"/>
      <c r="I106" s="37"/>
      <c r="J106" s="37"/>
      <c r="K106" s="37"/>
      <c r="L106" s="37"/>
      <c r="M106" s="37"/>
      <c r="N106" s="37"/>
      <c r="O106" s="37"/>
      <c r="P106" s="37"/>
      <c r="Q106" s="124"/>
    </row>
    <row r="107" spans="1:17">
      <c r="A107" s="123"/>
      <c r="B107" s="37"/>
      <c r="C107" s="37"/>
      <c r="D107" s="37"/>
      <c r="E107" s="37"/>
      <c r="F107" s="37"/>
      <c r="G107" s="37"/>
      <c r="H107" s="37"/>
      <c r="I107" s="37"/>
      <c r="J107" s="37"/>
      <c r="K107" s="37"/>
      <c r="L107" s="37"/>
      <c r="M107" s="37"/>
      <c r="N107" s="37"/>
      <c r="O107" s="37"/>
      <c r="P107" s="37"/>
      <c r="Q107" s="124"/>
    </row>
    <row r="108" spans="1:17">
      <c r="A108" s="123"/>
      <c r="B108" s="37"/>
      <c r="C108" s="37"/>
      <c r="D108" s="37"/>
      <c r="E108" s="37"/>
      <c r="F108" s="37"/>
      <c r="G108" s="37"/>
      <c r="H108" s="37"/>
      <c r="I108" s="37"/>
      <c r="J108" s="37"/>
      <c r="K108" s="37"/>
      <c r="L108" s="37"/>
      <c r="M108" s="37"/>
      <c r="N108" s="37"/>
      <c r="O108" s="37"/>
      <c r="P108" s="37"/>
      <c r="Q108" s="124"/>
    </row>
    <row r="109" spans="1:17">
      <c r="A109" s="123"/>
      <c r="B109" s="37"/>
      <c r="C109" s="37"/>
      <c r="D109" s="37"/>
      <c r="E109" s="37"/>
      <c r="F109" s="37"/>
      <c r="G109" s="37"/>
      <c r="H109" s="37"/>
      <c r="I109" s="37"/>
      <c r="J109" s="37"/>
      <c r="K109" s="37"/>
      <c r="L109" s="37"/>
      <c r="M109" s="37"/>
      <c r="N109" s="37"/>
      <c r="O109" s="37"/>
      <c r="P109" s="37"/>
      <c r="Q109" s="124"/>
    </row>
    <row r="110" spans="1:17">
      <c r="A110" s="123"/>
      <c r="B110" s="37"/>
      <c r="C110" s="37"/>
      <c r="D110" s="37"/>
      <c r="E110" s="37"/>
      <c r="F110" s="37"/>
      <c r="G110" s="37"/>
      <c r="H110" s="37"/>
      <c r="I110" s="37"/>
      <c r="J110" s="37"/>
      <c r="K110" s="37"/>
      <c r="L110" s="37"/>
      <c r="M110" s="37"/>
      <c r="N110" s="37"/>
      <c r="O110" s="37"/>
      <c r="P110" s="37"/>
      <c r="Q110" s="124"/>
    </row>
    <row r="111" spans="1:17">
      <c r="A111" s="123"/>
      <c r="B111" s="37"/>
      <c r="C111" s="37"/>
      <c r="D111" s="37"/>
      <c r="E111" s="37"/>
      <c r="F111" s="37"/>
      <c r="G111" s="37"/>
      <c r="H111" s="37"/>
      <c r="I111" s="37"/>
      <c r="J111" s="37"/>
      <c r="K111" s="37"/>
      <c r="L111" s="37"/>
      <c r="M111" s="37"/>
      <c r="N111" s="37"/>
      <c r="O111" s="37"/>
      <c r="P111" s="37"/>
      <c r="Q111" s="124"/>
    </row>
    <row r="112" spans="1:17">
      <c r="A112" s="123"/>
      <c r="G112" s="37"/>
      <c r="H112" s="128"/>
      <c r="I112" s="128"/>
      <c r="J112" s="128"/>
      <c r="K112" s="128"/>
      <c r="L112" s="128"/>
      <c r="M112" s="37"/>
      <c r="N112" s="37"/>
      <c r="O112" s="37"/>
      <c r="P112" s="37"/>
      <c r="Q112" s="124"/>
    </row>
    <row r="113" spans="1:17" ht="19.5">
      <c r="A113" s="123"/>
      <c r="E113" s="8"/>
      <c r="F113" s="8"/>
      <c r="G113" s="26"/>
      <c r="H113" s="129"/>
      <c r="I113" s="129"/>
      <c r="J113" s="129"/>
      <c r="K113" s="129"/>
      <c r="L113" s="129"/>
      <c r="M113" s="37"/>
      <c r="N113" s="37"/>
      <c r="O113" s="37"/>
      <c r="P113" s="37"/>
      <c r="Q113" s="124"/>
    </row>
    <row r="114" spans="1:17" ht="19.5">
      <c r="A114" s="123"/>
      <c r="E114" s="8"/>
      <c r="F114" s="129"/>
      <c r="G114" s="26"/>
      <c r="H114" s="8"/>
      <c r="I114" s="129"/>
      <c r="J114" s="129"/>
      <c r="K114" s="130" t="s">
        <v>136</v>
      </c>
      <c r="L114" s="129"/>
      <c r="M114" s="37"/>
      <c r="N114" s="37"/>
      <c r="O114" s="37"/>
      <c r="P114" s="37"/>
      <c r="Q114" s="124"/>
    </row>
    <row r="115" spans="1:17" ht="19.5">
      <c r="A115" s="123"/>
      <c r="E115" s="8"/>
      <c r="F115" s="129"/>
      <c r="G115" s="26"/>
      <c r="H115" s="8"/>
      <c r="I115" s="129"/>
      <c r="J115" s="129"/>
      <c r="K115" s="130" t="s">
        <v>113</v>
      </c>
      <c r="L115" s="129"/>
      <c r="M115" s="37"/>
      <c r="N115" s="37"/>
      <c r="O115" s="37"/>
      <c r="P115" s="37"/>
      <c r="Q115" s="124"/>
    </row>
    <row r="116" spans="1:17" ht="19.5">
      <c r="A116" s="123"/>
      <c r="E116" s="8"/>
      <c r="G116" s="130" t="s">
        <v>133</v>
      </c>
      <c r="H116" s="8"/>
      <c r="I116" s="129"/>
      <c r="J116" s="129"/>
      <c r="K116" s="129"/>
      <c r="L116" s="129"/>
      <c r="M116" s="37"/>
      <c r="N116" s="37"/>
      <c r="O116" s="37"/>
      <c r="P116" s="37"/>
      <c r="Q116" s="124"/>
    </row>
    <row r="117" spans="1:17" ht="19.5">
      <c r="A117" s="123"/>
      <c r="E117" s="8"/>
      <c r="G117" s="130" t="s">
        <v>115</v>
      </c>
      <c r="H117" s="8"/>
      <c r="I117" s="129"/>
      <c r="J117" s="129"/>
      <c r="K117" s="129"/>
      <c r="L117" s="129"/>
      <c r="M117" s="37"/>
      <c r="N117" s="37"/>
      <c r="O117" s="37"/>
      <c r="P117" s="37"/>
      <c r="Q117" s="124"/>
    </row>
    <row r="118" spans="1:17" ht="19.5">
      <c r="A118" s="123"/>
      <c r="E118" s="8"/>
      <c r="G118" s="130" t="s">
        <v>134</v>
      </c>
      <c r="H118" s="8"/>
      <c r="I118" s="129"/>
      <c r="J118" s="129"/>
      <c r="K118" s="130" t="s">
        <v>137</v>
      </c>
      <c r="L118" s="129"/>
      <c r="M118" s="37"/>
      <c r="N118" s="37"/>
      <c r="O118" s="37"/>
      <c r="P118" s="37"/>
      <c r="Q118" s="124"/>
    </row>
    <row r="119" spans="1:17" ht="19.5">
      <c r="A119" s="123"/>
      <c r="E119" s="8"/>
      <c r="G119" s="130" t="s">
        <v>135</v>
      </c>
      <c r="H119" s="8"/>
      <c r="I119" s="129"/>
      <c r="J119" s="129"/>
      <c r="K119" s="130" t="s">
        <v>138</v>
      </c>
      <c r="L119" s="129"/>
      <c r="M119" s="37"/>
      <c r="N119" s="37"/>
      <c r="O119" s="37"/>
      <c r="P119" s="37"/>
      <c r="Q119" s="124"/>
    </row>
    <row r="120" spans="1:17" ht="19.5" thickBot="1">
      <c r="A120" s="125"/>
      <c r="B120" s="126"/>
      <c r="C120" s="126"/>
      <c r="D120" s="126"/>
      <c r="E120" s="126"/>
      <c r="F120" s="126"/>
      <c r="G120" s="126"/>
      <c r="H120" s="126"/>
      <c r="I120" s="126"/>
      <c r="J120" s="126"/>
      <c r="K120" s="126"/>
      <c r="L120" s="126"/>
      <c r="M120" s="126"/>
      <c r="N120" s="126"/>
      <c r="O120" s="126"/>
      <c r="P120" s="126"/>
      <c r="Q120" s="127"/>
    </row>
    <row r="121" spans="1:17">
      <c r="A121" s="82"/>
      <c r="B121" s="82"/>
      <c r="C121" s="82"/>
      <c r="D121" s="82"/>
      <c r="E121" s="82"/>
      <c r="F121" s="82"/>
      <c r="G121" s="82"/>
      <c r="H121" s="82"/>
      <c r="I121" s="82"/>
      <c r="J121" s="82"/>
      <c r="K121" s="82"/>
      <c r="L121" s="82"/>
      <c r="M121" s="82"/>
      <c r="N121" s="82"/>
      <c r="O121" s="82"/>
      <c r="P121" s="82"/>
      <c r="Q121" s="82"/>
    </row>
    <row r="122" spans="1:17">
      <c r="A122" s="82"/>
      <c r="B122" s="82"/>
      <c r="C122" s="82"/>
      <c r="D122" s="82"/>
      <c r="E122" s="82"/>
      <c r="F122" s="82"/>
      <c r="G122" s="82"/>
      <c r="H122" s="82"/>
      <c r="I122" s="82"/>
      <c r="J122" s="82"/>
      <c r="K122" s="82"/>
      <c r="L122" s="82"/>
      <c r="M122" s="82"/>
      <c r="N122" s="82"/>
      <c r="O122" s="82"/>
      <c r="P122" s="82"/>
      <c r="Q122" s="82"/>
    </row>
    <row r="123" spans="1:17">
      <c r="A123" s="82"/>
      <c r="B123" s="82"/>
      <c r="C123" s="82"/>
      <c r="D123" s="82"/>
      <c r="E123" s="82"/>
      <c r="F123" s="82"/>
      <c r="G123" s="82"/>
      <c r="H123" s="82"/>
      <c r="I123" s="82"/>
      <c r="J123" s="82"/>
      <c r="K123" s="82"/>
      <c r="L123" s="82"/>
      <c r="M123" s="82"/>
      <c r="N123" s="82"/>
      <c r="O123" s="82"/>
      <c r="P123" s="82"/>
      <c r="Q123" s="82"/>
    </row>
    <row r="124" spans="1:17">
      <c r="A124" s="82"/>
      <c r="B124" s="82"/>
      <c r="C124" s="82"/>
      <c r="D124" s="82"/>
      <c r="E124" s="82"/>
      <c r="F124" s="82"/>
      <c r="G124" s="82"/>
      <c r="H124" s="82"/>
      <c r="I124" s="82"/>
      <c r="J124" s="82"/>
      <c r="K124" s="82"/>
      <c r="L124" s="82"/>
      <c r="M124" s="82"/>
      <c r="N124" s="82"/>
      <c r="O124" s="82"/>
      <c r="P124" s="82"/>
      <c r="Q124" s="82"/>
    </row>
    <row r="125" spans="1:17">
      <c r="A125" s="82"/>
      <c r="B125" s="82"/>
      <c r="C125" s="82"/>
      <c r="D125" s="82"/>
      <c r="E125" s="82"/>
      <c r="F125" s="82"/>
      <c r="G125" s="82"/>
      <c r="H125" s="82"/>
      <c r="I125" s="82"/>
      <c r="J125" s="82"/>
      <c r="K125" s="82"/>
      <c r="L125" s="82"/>
      <c r="M125" s="82"/>
      <c r="N125" s="82"/>
      <c r="O125" s="82"/>
      <c r="P125" s="82"/>
      <c r="Q125" s="82"/>
    </row>
  </sheetData>
  <sheetProtection sheet="1" formatCells="0" formatColumns="0" formatRows="0" insertColumns="0" insertRows="0" insertHyperlinks="0" deleteColumns="0" deleteRows="0" sort="0" autoFilter="0" pivotTables="0"/>
  <mergeCells count="17">
    <mergeCell ref="M73:P73"/>
    <mergeCell ref="M75:P75"/>
    <mergeCell ref="M78:P78"/>
    <mergeCell ref="L82:P82"/>
    <mergeCell ref="L87:P87"/>
    <mergeCell ref="L72:P72"/>
    <mergeCell ref="A1:Q1"/>
    <mergeCell ref="A2:Q2"/>
    <mergeCell ref="A3:J3"/>
    <mergeCell ref="D4:F4"/>
    <mergeCell ref="H4:J4"/>
    <mergeCell ref="H5:J5"/>
    <mergeCell ref="B56:F56"/>
    <mergeCell ref="L56:P56"/>
    <mergeCell ref="B57:F57"/>
    <mergeCell ref="D59:F59"/>
    <mergeCell ref="H59:J59"/>
  </mergeCells>
  <printOptions horizontalCentered="1"/>
  <pageMargins left="0.19685039370078741" right="0.19685039370078741" top="0.39370078740157483" bottom="0.39370078740157483" header="0.31496062992125984" footer="0.31496062992125984"/>
  <pageSetup paperSize="8" scale="30" orientation="portrait" r:id="rId1"/>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sheetPr>
    <tabColor rgb="FF0070C0"/>
    <pageSetUpPr fitToPage="1"/>
  </sheetPr>
  <dimension ref="A1:W93"/>
  <sheetViews>
    <sheetView showGridLines="0" view="pageBreakPreview" topLeftCell="A76" zoomScale="40" zoomScaleNormal="55" zoomScaleSheetLayoutView="40" workbookViewId="0">
      <selection activeCell="A94" sqref="A94:XFD120"/>
    </sheetView>
  </sheetViews>
  <sheetFormatPr defaultColWidth="9.33203125" defaultRowHeight="18.75"/>
  <cols>
    <col min="1" max="1" width="2.33203125" style="1" customWidth="1"/>
    <col min="2" max="2" width="95.33203125" style="1" customWidth="1"/>
    <col min="3" max="3" width="1.6640625" style="1" customWidth="1"/>
    <col min="4" max="4" width="23.83203125" style="1" customWidth="1"/>
    <col min="5" max="5" width="24.33203125" style="1" bestFit="1" customWidth="1"/>
    <col min="6" max="6" width="23.83203125" style="1" customWidth="1"/>
    <col min="7" max="7" width="1.83203125" style="1" customWidth="1"/>
    <col min="8" max="8" width="24" style="31" customWidth="1"/>
    <col min="9" max="9" width="25.1640625" style="32" customWidth="1"/>
    <col min="10" max="10" width="23.5" style="32" customWidth="1"/>
    <col min="11" max="11" width="1.83203125" style="1" customWidth="1"/>
    <col min="12" max="12" width="103.33203125" style="1" customWidth="1"/>
    <col min="13" max="13" width="1.83203125" style="1" customWidth="1"/>
    <col min="14" max="14" width="29.6640625" style="27" customWidth="1"/>
    <col min="15" max="15" width="1.5" style="27" customWidth="1"/>
    <col min="16" max="16" width="25.6640625" style="27" customWidth="1"/>
    <col min="17" max="17" width="1.6640625" style="1" customWidth="1"/>
    <col min="18" max="18" width="22.5" style="1" bestFit="1" customWidth="1"/>
    <col min="19" max="19" width="23.1640625" style="1" bestFit="1" customWidth="1"/>
    <col min="20" max="20" width="13.1640625" style="2" bestFit="1" customWidth="1"/>
    <col min="21" max="21" width="33.6640625" style="1" customWidth="1"/>
    <col min="22" max="16384" width="9.33203125" style="1"/>
  </cols>
  <sheetData>
    <row r="1" spans="1:20" ht="19.5">
      <c r="A1" s="149" t="s">
        <v>0</v>
      </c>
      <c r="B1" s="150"/>
      <c r="C1" s="150"/>
      <c r="D1" s="150"/>
      <c r="E1" s="150"/>
      <c r="F1" s="150"/>
      <c r="G1" s="150"/>
      <c r="H1" s="150"/>
      <c r="I1" s="150"/>
      <c r="J1" s="150"/>
      <c r="K1" s="150"/>
      <c r="L1" s="150"/>
      <c r="M1" s="150"/>
      <c r="N1" s="150"/>
      <c r="O1" s="150"/>
      <c r="P1" s="150"/>
      <c r="Q1" s="151"/>
    </row>
    <row r="2" spans="1:20" s="3" customFormat="1" ht="20.25" thickBot="1">
      <c r="A2" s="152" t="s">
        <v>120</v>
      </c>
      <c r="B2" s="153"/>
      <c r="C2" s="153"/>
      <c r="D2" s="153"/>
      <c r="E2" s="153"/>
      <c r="F2" s="153"/>
      <c r="G2" s="153"/>
      <c r="H2" s="153"/>
      <c r="I2" s="153"/>
      <c r="J2" s="153"/>
      <c r="K2" s="153"/>
      <c r="L2" s="153"/>
      <c r="M2" s="153"/>
      <c r="N2" s="153"/>
      <c r="O2" s="153"/>
      <c r="P2" s="153"/>
      <c r="Q2" s="154"/>
      <c r="T2" s="4"/>
    </row>
    <row r="3" spans="1:20" s="8" customFormat="1" ht="19.5">
      <c r="A3" s="149"/>
      <c r="B3" s="155"/>
      <c r="C3" s="155"/>
      <c r="D3" s="155"/>
      <c r="E3" s="155"/>
      <c r="F3" s="155"/>
      <c r="G3" s="155"/>
      <c r="H3" s="155"/>
      <c r="I3" s="155"/>
      <c r="J3" s="155"/>
      <c r="K3" s="133"/>
      <c r="L3" s="132"/>
      <c r="M3" s="132"/>
      <c r="N3" s="7"/>
      <c r="O3" s="7"/>
      <c r="P3" s="7"/>
      <c r="Q3" s="133"/>
      <c r="T3" s="9"/>
    </row>
    <row r="4" spans="1:20" s="14" customFormat="1" ht="41.25" customHeight="1">
      <c r="A4" s="10"/>
      <c r="B4" s="11" t="s">
        <v>2</v>
      </c>
      <c r="C4" s="11"/>
      <c r="D4" s="156" t="s">
        <v>122</v>
      </c>
      <c r="E4" s="156"/>
      <c r="F4" s="156"/>
      <c r="G4" s="135"/>
      <c r="H4" s="156" t="s">
        <v>123</v>
      </c>
      <c r="I4" s="156"/>
      <c r="J4" s="156"/>
      <c r="K4" s="13"/>
      <c r="L4" s="14" t="s">
        <v>5</v>
      </c>
      <c r="N4" s="15" t="s">
        <v>122</v>
      </c>
      <c r="O4" s="16"/>
      <c r="P4" s="15" t="s">
        <v>123</v>
      </c>
      <c r="Q4" s="17"/>
      <c r="R4" s="16"/>
      <c r="T4" s="18"/>
    </row>
    <row r="5" spans="1:20" s="8" customFormat="1" ht="19.5">
      <c r="A5" s="19"/>
      <c r="B5" s="20"/>
      <c r="C5" s="20"/>
      <c r="D5" s="20"/>
      <c r="E5" s="20"/>
      <c r="F5" s="20"/>
      <c r="G5" s="20"/>
      <c r="H5" s="157"/>
      <c r="I5" s="157"/>
      <c r="J5" s="157"/>
      <c r="K5" s="21"/>
      <c r="N5" s="136"/>
      <c r="O5" s="136"/>
      <c r="P5" s="136"/>
      <c r="Q5" s="21"/>
      <c r="T5" s="9"/>
    </row>
    <row r="6" spans="1:20" s="8" customFormat="1" ht="19.5">
      <c r="A6" s="19"/>
      <c r="B6" s="20"/>
      <c r="C6" s="20"/>
      <c r="D6" s="136" t="s">
        <v>6</v>
      </c>
      <c r="E6" s="136"/>
      <c r="F6" s="136" t="s">
        <v>7</v>
      </c>
      <c r="G6" s="136"/>
      <c r="H6" s="136" t="s">
        <v>6</v>
      </c>
      <c r="I6" s="136"/>
      <c r="J6" s="136" t="s">
        <v>7</v>
      </c>
      <c r="K6" s="21"/>
      <c r="N6" s="136"/>
      <c r="O6" s="136"/>
      <c r="P6" s="136"/>
      <c r="Q6" s="21"/>
      <c r="T6" s="9"/>
    </row>
    <row r="7" spans="1:20" s="8" customFormat="1" ht="19.5">
      <c r="A7" s="19"/>
      <c r="B7" s="20"/>
      <c r="C7" s="20"/>
      <c r="D7" s="136" t="s">
        <v>8</v>
      </c>
      <c r="E7" s="136" t="s">
        <v>9</v>
      </c>
      <c r="F7" s="136" t="s">
        <v>10</v>
      </c>
      <c r="G7" s="136"/>
      <c r="H7" s="136" t="s">
        <v>8</v>
      </c>
      <c r="I7" s="136" t="s">
        <v>9</v>
      </c>
      <c r="J7" s="136" t="s">
        <v>10</v>
      </c>
      <c r="K7" s="21"/>
      <c r="N7" s="136"/>
      <c r="O7" s="136"/>
      <c r="P7" s="136"/>
      <c r="Q7" s="21"/>
      <c r="T7" s="9"/>
    </row>
    <row r="8" spans="1:20" ht="19.5">
      <c r="A8" s="19"/>
      <c r="B8" s="8" t="s">
        <v>11</v>
      </c>
      <c r="C8" s="8"/>
      <c r="D8" s="8"/>
      <c r="E8" s="8"/>
      <c r="F8" s="8"/>
      <c r="G8" s="8"/>
      <c r="H8" s="23"/>
      <c r="I8" s="24"/>
      <c r="J8" s="24"/>
      <c r="K8" s="25"/>
      <c r="L8" s="26" t="s">
        <v>12</v>
      </c>
      <c r="M8" s="26"/>
      <c r="Q8" s="25"/>
    </row>
    <row r="9" spans="1:20" ht="19.5">
      <c r="A9" s="28"/>
      <c r="B9" s="1" t="s">
        <v>14</v>
      </c>
      <c r="D9" s="1">
        <v>162387.82</v>
      </c>
      <c r="E9" s="1">
        <v>162387.59</v>
      </c>
      <c r="F9" s="1">
        <f>D9-E9</f>
        <v>0.23000000001047738</v>
      </c>
      <c r="H9" s="1">
        <v>162387.82</v>
      </c>
      <c r="I9" s="1">
        <v>162387.59</v>
      </c>
      <c r="J9" s="1">
        <f>H9-I9</f>
        <v>0.23000000001047738</v>
      </c>
      <c r="K9" s="25"/>
      <c r="L9" s="8" t="s">
        <v>15</v>
      </c>
      <c r="M9" s="8"/>
      <c r="N9" s="29">
        <v>267309.17</v>
      </c>
      <c r="O9" s="29"/>
      <c r="P9" s="29">
        <v>-1510692.7100000002</v>
      </c>
      <c r="Q9" s="25"/>
    </row>
    <row r="10" spans="1:20" ht="20.25" thickBot="1">
      <c r="A10" s="28"/>
      <c r="B10" s="8" t="s">
        <v>16</v>
      </c>
      <c r="D10" s="30">
        <f>SUM(D9:D9)</f>
        <v>162387.82</v>
      </c>
      <c r="E10" s="30">
        <f>SUM(E9:E9)</f>
        <v>162387.59</v>
      </c>
      <c r="F10" s="30">
        <f>SUM(F9:F9)</f>
        <v>0.23000000001047738</v>
      </c>
      <c r="G10" s="26"/>
      <c r="H10" s="30">
        <f>SUM(H9:H9)</f>
        <v>162387.82</v>
      </c>
      <c r="I10" s="30">
        <f>SUM(I9:I9)</f>
        <v>162387.59</v>
      </c>
      <c r="J10" s="30">
        <f>SUM(J9:J9)</f>
        <v>0.23000000001047738</v>
      </c>
      <c r="K10" s="25"/>
      <c r="Q10" s="25"/>
    </row>
    <row r="11" spans="1:20" ht="39.75" thickTop="1">
      <c r="A11" s="28"/>
      <c r="K11" s="25"/>
      <c r="L11" s="33" t="s">
        <v>17</v>
      </c>
      <c r="M11" s="33"/>
      <c r="Q11" s="25"/>
    </row>
    <row r="12" spans="1:20">
      <c r="A12" s="28"/>
      <c r="K12" s="25"/>
      <c r="L12" s="1" t="s">
        <v>18</v>
      </c>
      <c r="N12" s="29">
        <v>2503334.85</v>
      </c>
      <c r="O12" s="29"/>
      <c r="P12" s="29">
        <v>2435594.65</v>
      </c>
      <c r="Q12" s="25"/>
    </row>
    <row r="13" spans="1:20" ht="19.5">
      <c r="A13" s="28"/>
      <c r="B13" s="8" t="s">
        <v>19</v>
      </c>
      <c r="C13" s="8"/>
      <c r="D13" s="8"/>
      <c r="E13" s="8"/>
      <c r="F13" s="8"/>
      <c r="G13" s="8"/>
      <c r="K13" s="25"/>
      <c r="N13" s="29"/>
      <c r="O13" s="29"/>
      <c r="P13" s="29"/>
      <c r="Q13" s="25"/>
    </row>
    <row r="14" spans="1:20" ht="19.5">
      <c r="A14" s="28"/>
      <c r="B14" s="8" t="s">
        <v>20</v>
      </c>
      <c r="C14" s="8"/>
      <c r="D14" s="8"/>
      <c r="E14" s="8"/>
      <c r="F14" s="8"/>
      <c r="G14" s="8"/>
      <c r="H14" s="36"/>
      <c r="I14" s="36"/>
      <c r="J14" s="36"/>
      <c r="K14" s="25"/>
      <c r="Q14" s="25"/>
    </row>
    <row r="15" spans="1:20" ht="19.5">
      <c r="A15" s="28"/>
      <c r="B15" s="37" t="s">
        <v>21</v>
      </c>
      <c r="D15" s="29">
        <v>0.26</v>
      </c>
      <c r="E15" s="29">
        <v>0</v>
      </c>
      <c r="F15" s="29">
        <f t="shared" ref="F15:F23" si="0">D15-E15</f>
        <v>0.26</v>
      </c>
      <c r="G15" s="29"/>
      <c r="H15" s="29">
        <v>0.26</v>
      </c>
      <c r="I15" s="29">
        <v>0</v>
      </c>
      <c r="J15" s="29">
        <f t="shared" ref="J15:J23" si="1">H15-I15</f>
        <v>0.26</v>
      </c>
      <c r="K15" s="25"/>
      <c r="L15" s="33" t="s">
        <v>22</v>
      </c>
      <c r="M15" s="33"/>
      <c r="N15" s="29"/>
      <c r="O15" s="29"/>
      <c r="P15" s="29"/>
      <c r="Q15" s="25"/>
    </row>
    <row r="16" spans="1:20">
      <c r="A16" s="38"/>
      <c r="B16" s="37" t="s">
        <v>23</v>
      </c>
      <c r="D16" s="29">
        <v>24708.25</v>
      </c>
      <c r="E16" s="29">
        <v>19828.52</v>
      </c>
      <c r="F16" s="29">
        <f t="shared" si="0"/>
        <v>4879.7299999999996</v>
      </c>
      <c r="G16" s="29"/>
      <c r="H16" s="29">
        <v>24708.25</v>
      </c>
      <c r="I16" s="29">
        <v>17843.59</v>
      </c>
      <c r="J16" s="29">
        <f t="shared" si="1"/>
        <v>6864.66</v>
      </c>
      <c r="K16" s="25"/>
      <c r="L16" s="39" t="s">
        <v>24</v>
      </c>
      <c r="N16" s="29">
        <f>+N68</f>
        <v>1677329.7815453</v>
      </c>
      <c r="O16" s="1"/>
      <c r="P16" s="29">
        <f>+P68</f>
        <v>1269466.9815453012</v>
      </c>
      <c r="Q16" s="25"/>
    </row>
    <row r="17" spans="1:20" ht="20.25" thickBot="1">
      <c r="A17" s="28"/>
      <c r="B17" s="40" t="s">
        <v>25</v>
      </c>
      <c r="C17" s="40"/>
      <c r="D17" s="29">
        <v>1484257.56</v>
      </c>
      <c r="E17" s="29">
        <v>364513.45</v>
      </c>
      <c r="F17" s="29">
        <f t="shared" si="0"/>
        <v>1119744.1100000001</v>
      </c>
      <c r="G17" s="29"/>
      <c r="H17" s="29">
        <v>1484257.56</v>
      </c>
      <c r="I17" s="29">
        <v>305143.16000000003</v>
      </c>
      <c r="J17" s="29">
        <f t="shared" si="1"/>
        <v>1179114.3999999999</v>
      </c>
      <c r="K17" s="25"/>
      <c r="N17" s="41">
        <f>SUM(N15:N16)</f>
        <v>1677329.7815453</v>
      </c>
      <c r="O17" s="29"/>
      <c r="P17" s="41">
        <f>SUM(P15:P16)</f>
        <v>1269466.9815453012</v>
      </c>
      <c r="Q17" s="25"/>
      <c r="R17" s="42"/>
    </row>
    <row r="18" spans="1:20" ht="19.5" thickTop="1">
      <c r="A18" s="28"/>
      <c r="B18" s="40" t="s">
        <v>26</v>
      </c>
      <c r="C18" s="40"/>
      <c r="D18" s="29">
        <v>11600</v>
      </c>
      <c r="E18" s="29">
        <v>11599.99</v>
      </c>
      <c r="F18" s="29">
        <f t="shared" si="0"/>
        <v>1.0000000000218279E-2</v>
      </c>
      <c r="G18" s="29"/>
      <c r="H18" s="29">
        <v>11600</v>
      </c>
      <c r="I18" s="29">
        <v>10702.02</v>
      </c>
      <c r="J18" s="29">
        <f t="shared" si="1"/>
        <v>897.97999999999956</v>
      </c>
      <c r="K18" s="25"/>
      <c r="Q18" s="25"/>
    </row>
    <row r="19" spans="1:20" ht="20.25" thickBot="1">
      <c r="A19" s="28"/>
      <c r="B19" s="40" t="s">
        <v>27</v>
      </c>
      <c r="C19" s="40"/>
      <c r="D19" s="29">
        <v>803875.29</v>
      </c>
      <c r="E19" s="29">
        <v>748091.12</v>
      </c>
      <c r="F19" s="29">
        <f t="shared" si="0"/>
        <v>55784.170000000042</v>
      </c>
      <c r="G19" s="29"/>
      <c r="H19" s="29">
        <v>803875.29</v>
      </c>
      <c r="I19" s="29">
        <v>681196.62</v>
      </c>
      <c r="J19" s="29">
        <f t="shared" si="1"/>
        <v>122678.67000000004</v>
      </c>
      <c r="K19" s="25"/>
      <c r="L19" s="8" t="s">
        <v>28</v>
      </c>
      <c r="M19" s="8"/>
      <c r="N19" s="41">
        <f>SUM(N9:N16)</f>
        <v>4447973.8015452996</v>
      </c>
      <c r="O19" s="43"/>
      <c r="P19" s="41">
        <f>SUM(P9:P16)</f>
        <v>2194368.9215453006</v>
      </c>
      <c r="Q19" s="25"/>
    </row>
    <row r="20" spans="1:20" ht="38.25" thickTop="1">
      <c r="A20" s="28"/>
      <c r="B20" s="44" t="s">
        <v>29</v>
      </c>
      <c r="D20" s="29">
        <v>41777.129999999997</v>
      </c>
      <c r="E20" s="29">
        <v>31719.269999999997</v>
      </c>
      <c r="F20" s="29">
        <f t="shared" si="0"/>
        <v>10057.86</v>
      </c>
      <c r="G20" s="29"/>
      <c r="H20" s="29">
        <v>41777.129999999997</v>
      </c>
      <c r="I20" s="29">
        <v>28296.350000000002</v>
      </c>
      <c r="J20" s="29">
        <f t="shared" si="1"/>
        <v>13480.779999999995</v>
      </c>
      <c r="K20" s="25"/>
      <c r="N20" s="1"/>
      <c r="O20" s="1"/>
      <c r="Q20" s="25"/>
      <c r="T20" s="1"/>
    </row>
    <row r="21" spans="1:20" ht="19.5">
      <c r="A21" s="28"/>
      <c r="B21" s="40" t="s">
        <v>30</v>
      </c>
      <c r="C21" s="40"/>
      <c r="D21" s="29">
        <v>88500</v>
      </c>
      <c r="E21" s="29">
        <v>88499.99</v>
      </c>
      <c r="F21" s="29">
        <f t="shared" si="0"/>
        <v>9.9999999947613105E-3</v>
      </c>
      <c r="G21" s="29"/>
      <c r="H21" s="29">
        <v>88500</v>
      </c>
      <c r="I21" s="29">
        <v>88499.99</v>
      </c>
      <c r="J21" s="29">
        <f t="shared" si="1"/>
        <v>9.9999999947613105E-3</v>
      </c>
      <c r="K21" s="25"/>
      <c r="L21" s="26" t="s">
        <v>31</v>
      </c>
      <c r="M21" s="39"/>
      <c r="N21" s="1"/>
      <c r="O21" s="1"/>
      <c r="Q21" s="25"/>
    </row>
    <row r="22" spans="1:20" ht="37.5">
      <c r="A22" s="28"/>
      <c r="B22" s="40" t="s">
        <v>32</v>
      </c>
      <c r="C22" s="40"/>
      <c r="D22" s="29">
        <v>340428.16</v>
      </c>
      <c r="E22" s="29">
        <v>291859.92</v>
      </c>
      <c r="F22" s="29">
        <f t="shared" si="0"/>
        <v>48568.239999999991</v>
      </c>
      <c r="G22" s="29"/>
      <c r="H22" s="29">
        <v>336295.36</v>
      </c>
      <c r="I22" s="29">
        <v>285247.38</v>
      </c>
      <c r="J22" s="29">
        <f t="shared" si="1"/>
        <v>51047.979999999981</v>
      </c>
      <c r="K22" s="25"/>
      <c r="L22" s="45" t="s">
        <v>33</v>
      </c>
      <c r="M22" s="39"/>
      <c r="N22" s="29">
        <v>122302.86</v>
      </c>
      <c r="O22" s="1"/>
      <c r="P22" s="29">
        <v>117852.49499999989</v>
      </c>
      <c r="Q22" s="25"/>
      <c r="T22" s="1"/>
    </row>
    <row r="23" spans="1:20">
      <c r="A23" s="46"/>
      <c r="B23" s="40" t="s">
        <v>34</v>
      </c>
      <c r="C23" s="40"/>
      <c r="D23" s="29">
        <v>1241095.56</v>
      </c>
      <c r="E23" s="29">
        <v>0</v>
      </c>
      <c r="F23" s="29">
        <f t="shared" si="0"/>
        <v>1241095.56</v>
      </c>
      <c r="G23" s="29"/>
      <c r="H23" s="29">
        <v>1103538.99</v>
      </c>
      <c r="I23" s="29">
        <v>0</v>
      </c>
      <c r="J23" s="29">
        <f t="shared" si="1"/>
        <v>1103538.99</v>
      </c>
      <c r="K23" s="25"/>
      <c r="L23" s="39" t="s">
        <v>35</v>
      </c>
      <c r="M23" s="39"/>
      <c r="N23" s="1">
        <v>30501.47</v>
      </c>
      <c r="O23" s="1"/>
      <c r="P23" s="29">
        <v>30501.47</v>
      </c>
      <c r="Q23" s="25"/>
    </row>
    <row r="24" spans="1:20" ht="20.25" thickBot="1">
      <c r="A24" s="46"/>
      <c r="B24" s="20" t="s">
        <v>36</v>
      </c>
      <c r="C24" s="20"/>
      <c r="D24" s="30">
        <f>SUM(D15:D23)</f>
        <v>4036242.2100000004</v>
      </c>
      <c r="E24" s="30">
        <f>SUM(E15:E23)</f>
        <v>1556112.26</v>
      </c>
      <c r="F24" s="30">
        <f>SUM(F15:F23)</f>
        <v>2480129.9500000002</v>
      </c>
      <c r="G24" s="26"/>
      <c r="H24" s="30">
        <f>SUM(H15:H23)</f>
        <v>3894552.84</v>
      </c>
      <c r="I24" s="30">
        <f>SUM(I15:I23)</f>
        <v>1416929.1100000003</v>
      </c>
      <c r="J24" s="30">
        <f>SUM(J15:J23)</f>
        <v>2477623.7299999995</v>
      </c>
      <c r="K24" s="25"/>
      <c r="N24" s="47">
        <f>SUM(N22:N23)</f>
        <v>152804.33000000002</v>
      </c>
      <c r="O24" s="1"/>
      <c r="P24" s="41">
        <f>SUM(P22:P23)</f>
        <v>148353.96499999991</v>
      </c>
      <c r="Q24" s="25"/>
    </row>
    <row r="25" spans="1:20" ht="19.5" thickTop="1">
      <c r="A25" s="46"/>
      <c r="K25" s="25"/>
      <c r="N25" s="1"/>
      <c r="O25" s="1"/>
      <c r="Q25" s="25"/>
    </row>
    <row r="26" spans="1:20" ht="19.5">
      <c r="A26" s="46"/>
      <c r="B26" s="8" t="s">
        <v>37</v>
      </c>
      <c r="K26" s="25"/>
      <c r="N26" s="1"/>
      <c r="O26" s="1"/>
      <c r="Q26" s="25"/>
    </row>
    <row r="27" spans="1:20" ht="19.5">
      <c r="A27" s="46"/>
      <c r="B27" s="8" t="s">
        <v>38</v>
      </c>
      <c r="K27" s="25"/>
      <c r="N27" s="1"/>
      <c r="O27" s="1"/>
      <c r="Q27" s="25"/>
    </row>
    <row r="28" spans="1:20" ht="19.5">
      <c r="A28" s="46"/>
      <c r="B28" s="1" t="s">
        <v>39</v>
      </c>
      <c r="E28" s="1">
        <v>144020.54</v>
      </c>
      <c r="I28" s="1">
        <v>144020.53999999998</v>
      </c>
      <c r="J28" s="29"/>
      <c r="K28" s="25"/>
      <c r="L28" s="26"/>
      <c r="M28" s="26"/>
      <c r="Q28" s="25"/>
    </row>
    <row r="29" spans="1:20" ht="19.5">
      <c r="A29" s="46"/>
      <c r="B29" s="1" t="s">
        <v>121</v>
      </c>
      <c r="E29" s="51">
        <v>-104020.54</v>
      </c>
      <c r="F29" s="1">
        <f>+E28+E29</f>
        <v>40000.000000000015</v>
      </c>
      <c r="I29" s="51">
        <v>0</v>
      </c>
      <c r="J29" s="29">
        <f>+I28+I29</f>
        <v>144020.53999999998</v>
      </c>
      <c r="K29" s="25"/>
      <c r="L29" s="26" t="s">
        <v>40</v>
      </c>
      <c r="M29" s="26"/>
      <c r="Q29" s="25"/>
    </row>
    <row r="30" spans="1:20" ht="19.5">
      <c r="A30" s="46"/>
      <c r="B30" s="39" t="s">
        <v>41</v>
      </c>
      <c r="F30" s="48">
        <v>1200</v>
      </c>
      <c r="J30" s="29">
        <v>1200</v>
      </c>
      <c r="K30" s="25"/>
      <c r="L30" s="8" t="s">
        <v>42</v>
      </c>
      <c r="M30" s="8"/>
      <c r="Q30" s="25"/>
    </row>
    <row r="31" spans="1:20">
      <c r="A31" s="46"/>
      <c r="F31" s="49">
        <f>SUM(F28:F30)</f>
        <v>41200.000000000015</v>
      </c>
      <c r="J31" s="49">
        <f>SUM(J28:J30)</f>
        <v>145220.53999999998</v>
      </c>
      <c r="K31" s="25"/>
      <c r="L31" s="1" t="s">
        <v>43</v>
      </c>
      <c r="N31" s="1">
        <v>0</v>
      </c>
      <c r="O31" s="29"/>
      <c r="P31" s="29">
        <v>89475.979999999981</v>
      </c>
      <c r="Q31" s="25"/>
    </row>
    <row r="32" spans="1:20">
      <c r="A32" s="46"/>
      <c r="K32" s="25"/>
      <c r="Q32" s="25"/>
    </row>
    <row r="33" spans="1:17" ht="20.25" thickBot="1">
      <c r="A33" s="46"/>
      <c r="B33" s="8" t="s">
        <v>44</v>
      </c>
      <c r="F33" s="41">
        <f>F24+F31</f>
        <v>2521329.9500000002</v>
      </c>
      <c r="G33" s="43"/>
      <c r="J33" s="41">
        <f>J24+J31</f>
        <v>2622844.2699999996</v>
      </c>
      <c r="K33" s="25"/>
      <c r="N33" s="1"/>
      <c r="O33" s="1"/>
      <c r="P33" s="1"/>
      <c r="Q33" s="25"/>
    </row>
    <row r="34" spans="1:17" ht="19.5" thickTop="1">
      <c r="A34" s="46"/>
      <c r="K34" s="25"/>
      <c r="Q34" s="25"/>
    </row>
    <row r="35" spans="1:17" ht="19.5">
      <c r="A35" s="28"/>
      <c r="B35" s="8" t="s">
        <v>45</v>
      </c>
      <c r="C35" s="8"/>
      <c r="D35" s="8"/>
      <c r="E35" s="8"/>
      <c r="F35" s="8"/>
      <c r="G35" s="8"/>
      <c r="K35" s="25"/>
      <c r="L35" s="8" t="s">
        <v>46</v>
      </c>
      <c r="M35" s="8"/>
      <c r="N35" s="1"/>
      <c r="O35" s="1"/>
      <c r="P35" s="1"/>
      <c r="Q35" s="25"/>
    </row>
    <row r="36" spans="1:17" ht="19.5">
      <c r="A36" s="28"/>
      <c r="B36" s="8" t="s">
        <v>47</v>
      </c>
      <c r="C36" s="8"/>
      <c r="D36" s="8"/>
      <c r="E36" s="8"/>
      <c r="F36" s="8"/>
      <c r="G36" s="8"/>
      <c r="J36" s="50"/>
      <c r="K36" s="25"/>
      <c r="L36" s="1" t="s">
        <v>48</v>
      </c>
      <c r="N36" s="1">
        <v>2003591.11</v>
      </c>
      <c r="O36" s="29"/>
      <c r="P36" s="29">
        <v>3224459.8599999938</v>
      </c>
      <c r="Q36" s="25"/>
    </row>
    <row r="37" spans="1:17">
      <c r="A37" s="28"/>
      <c r="B37" s="1" t="s">
        <v>49</v>
      </c>
      <c r="E37" s="1">
        <v>1830811.38</v>
      </c>
      <c r="I37" s="29">
        <v>1492250.9700000014</v>
      </c>
      <c r="K37" s="25"/>
      <c r="L37" s="39" t="s">
        <v>50</v>
      </c>
      <c r="M37" s="39"/>
      <c r="N37" s="1">
        <v>81052.320000000007</v>
      </c>
      <c r="O37" s="1"/>
      <c r="P37" s="1">
        <v>19941.64000000001</v>
      </c>
      <c r="Q37" s="25"/>
    </row>
    <row r="38" spans="1:17">
      <c r="A38" s="28"/>
      <c r="B38" s="1" t="s">
        <v>51</v>
      </c>
      <c r="E38" s="51">
        <v>428506.2</v>
      </c>
      <c r="F38" s="1">
        <f>E37-E38</f>
        <v>1402305.18</v>
      </c>
      <c r="I38" s="52">
        <v>412753.2475</v>
      </c>
      <c r="J38" s="29">
        <f>I37-I38</f>
        <v>1079497.7225000013</v>
      </c>
      <c r="K38" s="25"/>
      <c r="L38" s="1" t="s">
        <v>52</v>
      </c>
      <c r="N38" s="1">
        <v>10300.18</v>
      </c>
      <c r="O38" s="29"/>
      <c r="P38" s="29">
        <v>17972.069999999992</v>
      </c>
      <c r="Q38" s="25"/>
    </row>
    <row r="39" spans="1:17">
      <c r="A39" s="28"/>
      <c r="B39" s="1" t="s">
        <v>53</v>
      </c>
      <c r="F39" s="51">
        <f>26404.16+243591.07</f>
        <v>269995.23</v>
      </c>
      <c r="J39" s="1">
        <v>189899.57</v>
      </c>
      <c r="K39" s="25"/>
      <c r="L39" s="1" t="s">
        <v>54</v>
      </c>
      <c r="N39" s="1">
        <v>89475.98</v>
      </c>
      <c r="O39" s="1"/>
      <c r="P39" s="1">
        <v>83606.780000000013</v>
      </c>
      <c r="Q39" s="25"/>
    </row>
    <row r="40" spans="1:17" ht="20.25" thickBot="1">
      <c r="A40" s="28"/>
      <c r="F40" s="47">
        <f>SUM(F38:F39)</f>
        <v>1672300.41</v>
      </c>
      <c r="H40" s="1"/>
      <c r="I40" s="1"/>
      <c r="J40" s="47">
        <f>SUM(J38:J39)</f>
        <v>1269397.2925000014</v>
      </c>
      <c r="K40" s="25"/>
      <c r="L40" s="1" t="s">
        <v>55</v>
      </c>
      <c r="N40" s="1">
        <f>4699+36215.39</f>
        <v>40914.39</v>
      </c>
      <c r="O40" s="1"/>
      <c r="P40" s="1">
        <v>48583.450000000012</v>
      </c>
      <c r="Q40" s="25"/>
    </row>
    <row r="41" spans="1:17" ht="21" thickTop="1" thickBot="1">
      <c r="A41" s="28"/>
      <c r="K41" s="25"/>
      <c r="L41" s="8" t="s">
        <v>56</v>
      </c>
      <c r="M41" s="8"/>
      <c r="N41" s="41">
        <f>SUM(N36:N40)</f>
        <v>2225333.9800000004</v>
      </c>
      <c r="O41" s="43"/>
      <c r="P41" s="41">
        <f>SUM(P36:P40)</f>
        <v>3394563.7999999938</v>
      </c>
      <c r="Q41" s="25"/>
    </row>
    <row r="42" spans="1:17" ht="20.25" thickTop="1">
      <c r="A42" s="46"/>
      <c r="B42" s="8" t="s">
        <v>57</v>
      </c>
      <c r="C42" s="8"/>
      <c r="D42" s="8"/>
      <c r="E42" s="8"/>
      <c r="F42" s="8"/>
      <c r="G42" s="8"/>
      <c r="K42" s="25"/>
      <c r="N42" s="1"/>
      <c r="O42" s="1"/>
      <c r="P42" s="43"/>
      <c r="Q42" s="25"/>
    </row>
    <row r="43" spans="1:17" ht="20.25" thickBot="1">
      <c r="A43" s="46"/>
      <c r="B43" s="1" t="s">
        <v>58</v>
      </c>
      <c r="F43" s="1">
        <v>357.14</v>
      </c>
      <c r="J43" s="29">
        <v>357.74000000394881</v>
      </c>
      <c r="K43" s="25"/>
      <c r="L43" s="8" t="s">
        <v>59</v>
      </c>
      <c r="M43" s="8"/>
      <c r="N43" s="41">
        <f>N41+N31</f>
        <v>2225333.9800000004</v>
      </c>
      <c r="O43" s="43"/>
      <c r="P43" s="41">
        <f>P31+P41</f>
        <v>3484039.7799999937</v>
      </c>
      <c r="Q43" s="25"/>
    </row>
    <row r="44" spans="1:17" ht="19.5" thickTop="1">
      <c r="A44" s="46"/>
      <c r="B44" s="1" t="s">
        <v>60</v>
      </c>
      <c r="F44" s="51">
        <v>1871521.82</v>
      </c>
      <c r="J44" s="53">
        <v>1224096.74</v>
      </c>
      <c r="K44" s="25"/>
      <c r="Q44" s="25"/>
    </row>
    <row r="45" spans="1:17" ht="20.25" thickBot="1">
      <c r="A45" s="28"/>
      <c r="F45" s="47">
        <f>F43+F44</f>
        <v>1871878.96</v>
      </c>
      <c r="J45" s="41">
        <f>J43+J44</f>
        <v>1224454.4800000039</v>
      </c>
      <c r="K45" s="25"/>
      <c r="Q45" s="25"/>
    </row>
    <row r="46" spans="1:17" ht="19.5" thickTop="1">
      <c r="A46" s="28"/>
      <c r="K46" s="25"/>
      <c r="N46" s="1"/>
      <c r="O46" s="1"/>
      <c r="Q46" s="25"/>
    </row>
    <row r="47" spans="1:17" ht="20.25" thickBot="1">
      <c r="A47" s="28"/>
      <c r="B47" s="8" t="s">
        <v>61</v>
      </c>
      <c r="C47" s="8"/>
      <c r="D47" s="8"/>
      <c r="E47" s="8"/>
      <c r="F47" s="41">
        <f>F40+F45</f>
        <v>3544179.37</v>
      </c>
      <c r="G47" s="43"/>
      <c r="H47" s="54"/>
      <c r="I47" s="55"/>
      <c r="J47" s="41">
        <f>J45+J40</f>
        <v>2493851.7725000056</v>
      </c>
      <c r="K47" s="25"/>
      <c r="N47" s="1"/>
      <c r="O47" s="1"/>
      <c r="Q47" s="25"/>
    </row>
    <row r="48" spans="1:17" ht="20.25" thickTop="1">
      <c r="A48" s="28"/>
      <c r="B48" s="8"/>
      <c r="C48" s="8"/>
      <c r="D48" s="8"/>
      <c r="E48" s="8"/>
      <c r="F48" s="43"/>
      <c r="G48" s="43"/>
      <c r="H48" s="54"/>
      <c r="I48" s="55"/>
      <c r="J48" s="43"/>
      <c r="K48" s="25"/>
      <c r="N48" s="1"/>
      <c r="O48" s="1"/>
      <c r="Q48" s="25"/>
    </row>
    <row r="49" spans="1:23" s="2" customFormat="1" ht="19.5">
      <c r="A49" s="28"/>
      <c r="B49" s="8" t="s">
        <v>62</v>
      </c>
      <c r="C49" s="8"/>
      <c r="D49" s="8"/>
      <c r="E49" s="8"/>
      <c r="F49" s="43"/>
      <c r="G49" s="43"/>
      <c r="H49" s="54"/>
      <c r="I49" s="55"/>
      <c r="J49" s="43"/>
      <c r="K49" s="25"/>
      <c r="L49" s="8" t="s">
        <v>63</v>
      </c>
      <c r="M49" s="1"/>
      <c r="N49" s="1"/>
      <c r="O49" s="1"/>
      <c r="P49" s="27"/>
      <c r="Q49" s="25"/>
      <c r="R49" s="1"/>
      <c r="S49" s="1"/>
      <c r="U49" s="1"/>
      <c r="V49" s="1"/>
      <c r="W49" s="1"/>
    </row>
    <row r="50" spans="1:23" s="2" customFormat="1" ht="19.5">
      <c r="A50" s="28"/>
      <c r="B50" s="1" t="s">
        <v>64</v>
      </c>
      <c r="C50" s="8"/>
      <c r="D50" s="8"/>
      <c r="E50" s="8"/>
      <c r="F50" s="29">
        <v>785924.92</v>
      </c>
      <c r="G50" s="29"/>
      <c r="H50" s="31"/>
      <c r="I50" s="32"/>
      <c r="J50" s="29">
        <v>724772.16999999993</v>
      </c>
      <c r="K50" s="25"/>
      <c r="L50" s="1" t="s">
        <v>65</v>
      </c>
      <c r="M50" s="1"/>
      <c r="N50" s="1">
        <v>25322.36</v>
      </c>
      <c r="O50" s="29"/>
      <c r="P50" s="29">
        <v>14705.78</v>
      </c>
      <c r="Q50" s="25"/>
      <c r="R50" s="1"/>
      <c r="S50" s="1"/>
      <c r="U50" s="1"/>
      <c r="V50" s="1"/>
      <c r="W50" s="1"/>
    </row>
    <row r="51" spans="1:23" s="2" customFormat="1" ht="19.5">
      <c r="A51" s="28"/>
      <c r="B51" s="1"/>
      <c r="C51" s="8"/>
      <c r="D51" s="8"/>
      <c r="E51" s="8"/>
      <c r="F51" s="29"/>
      <c r="G51" s="29"/>
      <c r="H51" s="31"/>
      <c r="I51" s="32"/>
      <c r="J51" s="32"/>
      <c r="K51" s="25"/>
      <c r="L51" s="56"/>
      <c r="M51" s="56"/>
      <c r="N51" s="56"/>
      <c r="O51" s="56"/>
      <c r="P51" s="27"/>
      <c r="Q51" s="25"/>
      <c r="R51" s="1"/>
      <c r="S51" s="1"/>
      <c r="U51" s="1"/>
      <c r="V51" s="1"/>
      <c r="W51" s="1"/>
    </row>
    <row r="52" spans="1:23" s="2" customFormat="1" ht="19.5">
      <c r="A52" s="28"/>
      <c r="B52" s="1"/>
      <c r="C52" s="8"/>
      <c r="D52" s="8"/>
      <c r="E52" s="8"/>
      <c r="F52" s="29"/>
      <c r="G52" s="29"/>
      <c r="H52" s="31"/>
      <c r="I52" s="32"/>
      <c r="J52" s="32"/>
      <c r="K52" s="25"/>
      <c r="L52" s="56"/>
      <c r="M52" s="56"/>
      <c r="N52" s="43"/>
      <c r="O52" s="43"/>
      <c r="P52" s="27"/>
      <c r="Q52" s="25"/>
      <c r="R52" s="1"/>
      <c r="S52" s="1"/>
      <c r="U52" s="1"/>
      <c r="V52" s="1"/>
      <c r="W52" s="1"/>
    </row>
    <row r="53" spans="1:23" s="2" customFormat="1" ht="20.25" thickBot="1">
      <c r="A53" s="28"/>
      <c r="B53" s="8" t="s">
        <v>66</v>
      </c>
      <c r="C53" s="8"/>
      <c r="D53" s="8"/>
      <c r="E53" s="8"/>
      <c r="F53" s="41">
        <f>F50+F47+F33+F10</f>
        <v>6851434.4700000007</v>
      </c>
      <c r="G53" s="43"/>
      <c r="H53" s="31"/>
      <c r="I53" s="32"/>
      <c r="J53" s="41">
        <f>J50+J47+J33+J10</f>
        <v>5841468.4425000055</v>
      </c>
      <c r="K53" s="57"/>
      <c r="L53" s="8" t="s">
        <v>67</v>
      </c>
      <c r="M53" s="8"/>
      <c r="N53" s="41">
        <f>N50+N43+N19+N24</f>
        <v>6851434.4715452995</v>
      </c>
      <c r="O53" s="43"/>
      <c r="P53" s="41">
        <f>P50+P43+P19+P24</f>
        <v>5841468.4465452936</v>
      </c>
      <c r="Q53" s="57"/>
      <c r="R53" s="42">
        <f>+F53-N53</f>
        <v>-1.545298844575882E-3</v>
      </c>
      <c r="S53" s="42">
        <f>+J53-P53</f>
        <v>-4.0452880784869194E-3</v>
      </c>
      <c r="U53" s="1"/>
      <c r="V53" s="1"/>
      <c r="W53" s="1"/>
    </row>
    <row r="54" spans="1:23" s="2" customFormat="1" ht="19.5" thickTop="1">
      <c r="A54" s="28"/>
      <c r="B54" s="1"/>
      <c r="C54" s="1"/>
      <c r="D54" s="1"/>
      <c r="E54" s="1"/>
      <c r="F54" s="1"/>
      <c r="G54" s="1"/>
      <c r="H54" s="31"/>
      <c r="I54" s="32"/>
      <c r="J54" s="32"/>
      <c r="K54" s="57"/>
      <c r="L54" s="1"/>
      <c r="M54" s="1"/>
      <c r="N54" s="27"/>
      <c r="O54" s="27"/>
      <c r="P54" s="27"/>
      <c r="Q54" s="57"/>
      <c r="R54" s="1"/>
      <c r="S54" s="1"/>
      <c r="U54" s="1"/>
      <c r="V54" s="1"/>
      <c r="W54" s="1"/>
    </row>
    <row r="55" spans="1:23" s="2" customFormat="1" ht="20.25" thickBot="1">
      <c r="A55" s="58"/>
      <c r="B55" s="59"/>
      <c r="C55" s="59"/>
      <c r="D55" s="59"/>
      <c r="E55" s="59"/>
      <c r="F55" s="59"/>
      <c r="G55" s="59"/>
      <c r="H55" s="60"/>
      <c r="I55" s="61"/>
      <c r="J55" s="62"/>
      <c r="K55" s="63"/>
      <c r="L55" s="1"/>
      <c r="M55" s="1"/>
      <c r="N55" s="64"/>
      <c r="O55" s="64"/>
      <c r="P55" s="64"/>
      <c r="Q55" s="63"/>
      <c r="R55" s="1"/>
      <c r="S55" s="1"/>
      <c r="U55" s="1"/>
      <c r="V55" s="1"/>
      <c r="W55" s="1"/>
    </row>
    <row r="56" spans="1:23" s="2" customFormat="1" ht="19.5">
      <c r="A56" s="65"/>
      <c r="B56" s="150" t="s">
        <v>68</v>
      </c>
      <c r="C56" s="150"/>
      <c r="D56" s="150"/>
      <c r="E56" s="150"/>
      <c r="F56" s="150"/>
      <c r="G56" s="132"/>
      <c r="H56" s="66"/>
      <c r="I56" s="67"/>
      <c r="J56" s="67"/>
      <c r="K56" s="68"/>
      <c r="L56" s="149" t="s">
        <v>69</v>
      </c>
      <c r="M56" s="150"/>
      <c r="N56" s="150"/>
      <c r="O56" s="150"/>
      <c r="P56" s="150"/>
      <c r="Q56" s="68"/>
      <c r="R56" s="1"/>
      <c r="S56" s="1"/>
      <c r="U56" s="1"/>
      <c r="V56" s="1"/>
      <c r="W56" s="1"/>
    </row>
    <row r="57" spans="1:23" s="2" customFormat="1" ht="20.25" thickBot="1">
      <c r="A57" s="58"/>
      <c r="B57" s="153" t="s">
        <v>127</v>
      </c>
      <c r="C57" s="153"/>
      <c r="D57" s="153"/>
      <c r="E57" s="153"/>
      <c r="F57" s="153"/>
      <c r="G57" s="134"/>
      <c r="H57" s="70"/>
      <c r="I57" s="71"/>
      <c r="J57" s="71"/>
      <c r="K57" s="63"/>
      <c r="L57" s="58"/>
      <c r="M57" s="59"/>
      <c r="N57" s="72"/>
      <c r="O57" s="72"/>
      <c r="P57" s="72"/>
      <c r="Q57" s="63"/>
      <c r="R57" s="1"/>
      <c r="S57" s="1"/>
      <c r="U57" s="1"/>
      <c r="V57" s="1"/>
      <c r="W57" s="1"/>
    </row>
    <row r="58" spans="1:23" s="2" customFormat="1">
      <c r="A58" s="28"/>
      <c r="B58" s="1"/>
      <c r="C58" s="1"/>
      <c r="D58" s="1"/>
      <c r="E58" s="1"/>
      <c r="F58" s="1"/>
      <c r="G58" s="1"/>
      <c r="H58" s="31"/>
      <c r="I58" s="32"/>
      <c r="J58" s="32"/>
      <c r="K58" s="25"/>
      <c r="L58" s="28"/>
      <c r="M58" s="1"/>
      <c r="N58" s="27"/>
      <c r="O58" s="27"/>
      <c r="P58" s="27"/>
      <c r="Q58" s="25"/>
      <c r="R58" s="1"/>
      <c r="S58" s="1"/>
      <c r="U58" s="1"/>
      <c r="V58" s="1"/>
      <c r="W58" s="1"/>
    </row>
    <row r="59" spans="1:23" s="2" customFormat="1" ht="58.5">
      <c r="A59" s="28"/>
      <c r="B59" s="1"/>
      <c r="C59" s="1"/>
      <c r="D59" s="158" t="s">
        <v>122</v>
      </c>
      <c r="E59" s="158"/>
      <c r="F59" s="158"/>
      <c r="G59" s="131"/>
      <c r="H59" s="158" t="s">
        <v>124</v>
      </c>
      <c r="I59" s="158"/>
      <c r="J59" s="158"/>
      <c r="K59" s="25"/>
      <c r="L59" s="28"/>
      <c r="M59" s="1"/>
      <c r="N59" s="15" t="s">
        <v>122</v>
      </c>
      <c r="O59" s="27"/>
      <c r="P59" s="15" t="s">
        <v>123</v>
      </c>
      <c r="Q59" s="25"/>
      <c r="R59" s="1"/>
      <c r="S59" s="1"/>
      <c r="U59" s="1"/>
      <c r="V59" s="1"/>
      <c r="W59" s="1"/>
    </row>
    <row r="60" spans="1:23" s="2" customFormat="1" ht="19.5">
      <c r="A60" s="28"/>
      <c r="B60" s="8" t="s">
        <v>72</v>
      </c>
      <c r="C60" s="1"/>
      <c r="D60" s="1"/>
      <c r="E60" s="1"/>
      <c r="F60" s="1"/>
      <c r="G60" s="1"/>
      <c r="H60" s="37"/>
      <c r="I60" s="29"/>
      <c r="J60" s="29"/>
      <c r="K60" s="25"/>
      <c r="L60" s="28"/>
      <c r="M60" s="1"/>
      <c r="N60" s="137"/>
      <c r="O60" s="27"/>
      <c r="P60" s="27"/>
      <c r="Q60" s="25"/>
      <c r="R60" s="1"/>
      <c r="S60" s="1"/>
      <c r="U60" s="1"/>
      <c r="V60" s="1"/>
      <c r="W60" s="1"/>
    </row>
    <row r="61" spans="1:23" s="2" customFormat="1">
      <c r="A61" s="28"/>
      <c r="B61" s="1" t="s">
        <v>73</v>
      </c>
      <c r="C61" s="1"/>
      <c r="D61" s="1"/>
      <c r="E61" s="1">
        <v>1628601.61</v>
      </c>
      <c r="F61" s="1"/>
      <c r="G61" s="1"/>
      <c r="H61" s="37"/>
      <c r="I61" s="29">
        <v>1669804.4400000004</v>
      </c>
      <c r="J61" s="29"/>
      <c r="K61" s="25"/>
      <c r="L61" s="28"/>
      <c r="M61" s="1"/>
      <c r="N61" s="27"/>
      <c r="O61" s="27"/>
      <c r="P61" s="27"/>
      <c r="Q61" s="25"/>
      <c r="R61" s="1"/>
      <c r="S61" s="1"/>
      <c r="U61" s="1"/>
      <c r="V61" s="1"/>
      <c r="W61" s="1"/>
    </row>
    <row r="62" spans="1:23" s="2" customFormat="1">
      <c r="A62" s="28"/>
      <c r="B62" s="1" t="s">
        <v>74</v>
      </c>
      <c r="C62" s="1"/>
      <c r="D62" s="1"/>
      <c r="E62" s="1">
        <v>14246.61</v>
      </c>
      <c r="F62" s="1"/>
      <c r="G62" s="1"/>
      <c r="H62" s="37"/>
      <c r="I62" s="29">
        <v>39387.480000000003</v>
      </c>
      <c r="J62" s="29"/>
      <c r="K62" s="25"/>
      <c r="L62" s="46" t="s">
        <v>75</v>
      </c>
      <c r="M62" s="29"/>
      <c r="N62" s="29">
        <f>F92</f>
        <v>447431.06999999902</v>
      </c>
      <c r="O62" s="27"/>
      <c r="P62" s="29">
        <f>+J92</f>
        <v>616588.15750000393</v>
      </c>
      <c r="Q62" s="25"/>
      <c r="R62" s="1"/>
      <c r="S62" s="1"/>
      <c r="U62" s="1"/>
      <c r="V62" s="1"/>
      <c r="W62" s="1"/>
    </row>
    <row r="63" spans="1:23" s="2" customFormat="1">
      <c r="A63" s="28"/>
      <c r="B63" s="1" t="s">
        <v>76</v>
      </c>
      <c r="C63" s="1"/>
      <c r="D63" s="1"/>
      <c r="E63" s="51">
        <v>994529.74</v>
      </c>
      <c r="F63" s="1">
        <f>SUM(E61:E63)</f>
        <v>2637377.96</v>
      </c>
      <c r="G63" s="1"/>
      <c r="H63" s="37"/>
      <c r="I63" s="75">
        <v>909717.93999999983</v>
      </c>
      <c r="J63" s="1">
        <f>SUM(I61:I63)</f>
        <v>2618909.8600000003</v>
      </c>
      <c r="K63" s="25"/>
      <c r="L63" s="76" t="s">
        <v>77</v>
      </c>
      <c r="M63" s="29"/>
      <c r="N63" s="27"/>
      <c r="O63" s="27"/>
      <c r="P63" s="27"/>
      <c r="Q63" s="25"/>
      <c r="R63" s="1"/>
      <c r="S63" s="1"/>
      <c r="U63" s="1"/>
      <c r="V63" s="1"/>
      <c r="W63" s="1"/>
    </row>
    <row r="64" spans="1:23" s="2" customFormat="1">
      <c r="A64" s="28"/>
      <c r="B64" s="1" t="s">
        <v>78</v>
      </c>
      <c r="C64" s="1"/>
      <c r="D64" s="1"/>
      <c r="E64" s="1"/>
      <c r="F64" s="1">
        <v>1396959.8440000007</v>
      </c>
      <c r="G64" s="1"/>
      <c r="H64" s="37"/>
      <c r="I64" s="29"/>
      <c r="J64" s="29">
        <v>1650999.4754999964</v>
      </c>
      <c r="K64" s="25"/>
      <c r="L64" s="1" t="s">
        <v>79</v>
      </c>
      <c r="M64" s="29"/>
      <c r="N64" s="29">
        <f>+P65</f>
        <v>1269466.9815453012</v>
      </c>
      <c r="O64" s="27"/>
      <c r="P64" s="29">
        <v>652878.82404529734</v>
      </c>
      <c r="Q64" s="25"/>
      <c r="R64" s="1"/>
      <c r="S64" s="1"/>
      <c r="U64" s="1"/>
      <c r="V64" s="1"/>
      <c r="W64" s="1"/>
    </row>
    <row r="65" spans="1:23" s="2" customFormat="1" ht="19.5">
      <c r="A65" s="28"/>
      <c r="B65" s="8" t="s">
        <v>80</v>
      </c>
      <c r="C65" s="1"/>
      <c r="D65" s="1"/>
      <c r="E65" s="1"/>
      <c r="F65" s="77">
        <f>F63-F64</f>
        <v>1240418.1159999992</v>
      </c>
      <c r="G65" s="8"/>
      <c r="H65" s="37"/>
      <c r="I65" s="29"/>
      <c r="J65" s="77">
        <f>J63-J64</f>
        <v>967910.38450000389</v>
      </c>
      <c r="K65" s="25"/>
      <c r="L65" s="46" t="s">
        <v>81</v>
      </c>
      <c r="M65" s="1"/>
      <c r="N65" s="78">
        <f>SUM(N62:N64)</f>
        <v>1716898.0515453001</v>
      </c>
      <c r="O65" s="27"/>
      <c r="P65" s="78">
        <f>SUM(P62:P64)</f>
        <v>1269466.9815453012</v>
      </c>
      <c r="Q65" s="25"/>
      <c r="R65" s="1"/>
      <c r="U65" s="1"/>
      <c r="V65" s="1"/>
      <c r="W65" s="1"/>
    </row>
    <row r="66" spans="1:23" s="2" customFormat="1">
      <c r="A66" s="28"/>
      <c r="B66" s="1" t="s">
        <v>82</v>
      </c>
      <c r="C66" s="1"/>
      <c r="D66" s="1"/>
      <c r="E66" s="1"/>
      <c r="F66" s="1">
        <v>120471.93</v>
      </c>
      <c r="G66" s="1"/>
      <c r="H66" s="37"/>
      <c r="I66" s="29"/>
      <c r="J66" s="29">
        <v>70522.200000000012</v>
      </c>
      <c r="K66" s="25"/>
      <c r="L66" s="1"/>
      <c r="M66" s="1"/>
      <c r="N66" s="27"/>
      <c r="O66" s="27"/>
      <c r="P66" s="27"/>
      <c r="Q66" s="25"/>
      <c r="R66" s="1"/>
      <c r="S66" s="1"/>
      <c r="U66" s="1"/>
      <c r="V66" s="1"/>
      <c r="W66" s="1"/>
    </row>
    <row r="67" spans="1:23" s="2" customFormat="1" ht="19.5">
      <c r="A67" s="28"/>
      <c r="B67" s="1" t="s">
        <v>83</v>
      </c>
      <c r="C67" s="1"/>
      <c r="D67" s="1"/>
      <c r="E67" s="1"/>
      <c r="F67" s="77">
        <f>F65+F66</f>
        <v>1360890.0459999992</v>
      </c>
      <c r="G67" s="8"/>
      <c r="H67" s="37"/>
      <c r="I67" s="29"/>
      <c r="J67" s="77">
        <f>J65+J66</f>
        <v>1038432.5845000038</v>
      </c>
      <c r="K67" s="25"/>
      <c r="L67" s="28" t="s">
        <v>126</v>
      </c>
      <c r="M67" s="1"/>
      <c r="N67" s="29">
        <v>-39568.269999999997</v>
      </c>
      <c r="O67" s="29"/>
      <c r="P67" s="29">
        <v>0</v>
      </c>
      <c r="Q67" s="25"/>
      <c r="R67" s="1"/>
      <c r="S67" s="1"/>
      <c r="U67" s="1"/>
      <c r="V67" s="1"/>
      <c r="W67" s="1"/>
    </row>
    <row r="68" spans="1:23" s="2" customFormat="1" ht="19.5">
      <c r="A68" s="28"/>
      <c r="B68" s="1" t="s">
        <v>84</v>
      </c>
      <c r="C68" s="1"/>
      <c r="D68" s="1"/>
      <c r="E68" s="1"/>
      <c r="F68" s="1"/>
      <c r="G68" s="1"/>
      <c r="H68" s="37"/>
      <c r="I68" s="29"/>
      <c r="J68" s="29"/>
      <c r="K68" s="25"/>
      <c r="L68" s="28" t="s">
        <v>81</v>
      </c>
      <c r="M68" s="1"/>
      <c r="N68" s="78">
        <f>SUM(N65:N67)</f>
        <v>1677329.7815453</v>
      </c>
      <c r="O68" s="1"/>
      <c r="P68" s="78">
        <f>SUM(P65:P67)</f>
        <v>1269466.9815453012</v>
      </c>
      <c r="Q68" s="25"/>
      <c r="R68" s="42">
        <f>+N17-N68</f>
        <v>0</v>
      </c>
      <c r="S68" s="42">
        <f>+P17-P68</f>
        <v>0</v>
      </c>
      <c r="U68" s="1"/>
      <c r="V68" s="1"/>
      <c r="W68" s="1"/>
    </row>
    <row r="69" spans="1:23" s="2" customFormat="1" ht="19.5">
      <c r="A69" s="28"/>
      <c r="B69" s="1" t="s">
        <v>85</v>
      </c>
      <c r="C69" s="1">
        <v>2229076.29</v>
      </c>
      <c r="D69" s="1"/>
      <c r="E69" s="1">
        <v>853733.89600000018</v>
      </c>
      <c r="F69" s="1"/>
      <c r="G69" s="1"/>
      <c r="H69" s="37"/>
      <c r="I69" s="29">
        <v>777224.40949999902</v>
      </c>
      <c r="J69" s="29"/>
      <c r="K69" s="25"/>
      <c r="L69" s="79"/>
      <c r="M69" s="26"/>
      <c r="N69" s="26"/>
      <c r="O69" s="26"/>
      <c r="P69" s="26"/>
      <c r="Q69" s="25"/>
      <c r="R69" s="1"/>
      <c r="S69" s="1"/>
      <c r="U69" s="1"/>
      <c r="V69" s="1"/>
      <c r="W69" s="1"/>
    </row>
    <row r="70" spans="1:23" s="2" customFormat="1" ht="19.5">
      <c r="A70" s="28"/>
      <c r="B70" s="1" t="s">
        <v>87</v>
      </c>
      <c r="C70" s="1">
        <v>37353.599999999999</v>
      </c>
      <c r="D70" s="1"/>
      <c r="E70" s="51">
        <v>146747.74000000002</v>
      </c>
      <c r="F70" s="1">
        <f>(E69+E70)</f>
        <v>1000481.6360000002</v>
      </c>
      <c r="G70" s="1"/>
      <c r="H70" s="37"/>
      <c r="I70" s="75">
        <v>110884.81</v>
      </c>
      <c r="J70" s="1">
        <f>(I69+I70)</f>
        <v>888109.21949999896</v>
      </c>
      <c r="K70" s="25"/>
      <c r="L70" s="79"/>
      <c r="M70" s="80"/>
      <c r="N70" s="26"/>
      <c r="O70" s="80"/>
      <c r="P70" s="1"/>
      <c r="Q70" s="25"/>
      <c r="R70" s="1"/>
      <c r="S70" s="1"/>
      <c r="U70" s="1"/>
      <c r="V70" s="1"/>
      <c r="W70" s="1"/>
    </row>
    <row r="71" spans="1:23" s="2" customFormat="1" ht="19.5">
      <c r="A71" s="28"/>
      <c r="B71" s="8" t="s">
        <v>88</v>
      </c>
      <c r="C71" s="1"/>
      <c r="D71" s="1"/>
      <c r="E71" s="1"/>
      <c r="F71" s="77">
        <f>F67-F70</f>
        <v>360408.40999999898</v>
      </c>
      <c r="G71" s="8"/>
      <c r="H71" s="37"/>
      <c r="I71" s="29"/>
      <c r="J71" s="77">
        <f>J67-J70</f>
        <v>150323.36500000488</v>
      </c>
      <c r="K71" s="25"/>
      <c r="L71" s="38"/>
      <c r="M71" s="81"/>
      <c r="N71" s="82"/>
      <c r="O71" s="81"/>
      <c r="P71" s="1"/>
      <c r="Q71" s="25"/>
      <c r="R71" s="1"/>
      <c r="S71" s="1"/>
      <c r="U71" s="1"/>
      <c r="V71" s="1"/>
      <c r="W71" s="1"/>
    </row>
    <row r="72" spans="1:23" s="2" customFormat="1" ht="19.5" customHeight="1">
      <c r="A72" s="28"/>
      <c r="B72" s="1" t="s">
        <v>89</v>
      </c>
      <c r="C72" s="1"/>
      <c r="D72" s="1"/>
      <c r="E72" s="1"/>
      <c r="F72" s="1"/>
      <c r="G72" s="1"/>
      <c r="H72" s="37"/>
      <c r="I72" s="29"/>
      <c r="J72" s="29"/>
      <c r="K72" s="25"/>
      <c r="L72" s="160" t="s">
        <v>139</v>
      </c>
      <c r="M72" s="161"/>
      <c r="N72" s="161"/>
      <c r="O72" s="161"/>
      <c r="P72" s="161"/>
      <c r="Q72" s="25"/>
      <c r="R72" s="1"/>
      <c r="S72" s="1"/>
      <c r="U72" s="1"/>
      <c r="V72" s="1"/>
      <c r="W72" s="1"/>
    </row>
    <row r="73" spans="1:23" s="2" customFormat="1" ht="19.5">
      <c r="A73" s="28"/>
      <c r="B73" s="1" t="s">
        <v>92</v>
      </c>
      <c r="C73" s="1"/>
      <c r="D73" s="1"/>
      <c r="E73" s="1">
        <v>9678.9</v>
      </c>
      <c r="F73" s="1"/>
      <c r="G73" s="1"/>
      <c r="H73" s="37"/>
      <c r="I73" s="29">
        <v>8139.92</v>
      </c>
      <c r="J73" s="29"/>
      <c r="K73" s="25"/>
      <c r="L73" s="138"/>
      <c r="M73" s="161"/>
      <c r="N73" s="161"/>
      <c r="O73" s="161"/>
      <c r="P73" s="161"/>
      <c r="Q73" s="25"/>
      <c r="R73" s="1"/>
      <c r="S73" s="1"/>
      <c r="U73" s="1"/>
      <c r="V73" s="1"/>
      <c r="W73" s="1"/>
    </row>
    <row r="74" spans="1:23" s="2" customFormat="1" ht="19.5">
      <c r="A74" s="28"/>
      <c r="B74" s="1" t="s">
        <v>93</v>
      </c>
      <c r="C74" s="1"/>
      <c r="D74" s="1"/>
      <c r="E74" s="1"/>
      <c r="F74" s="1"/>
      <c r="G74" s="1"/>
      <c r="H74" s="37"/>
      <c r="I74" s="29"/>
      <c r="J74" s="29"/>
      <c r="K74" s="25"/>
      <c r="L74" s="79"/>
      <c r="M74" s="80"/>
      <c r="N74" s="26"/>
      <c r="O74" s="80"/>
      <c r="P74" s="1"/>
      <c r="Q74" s="25"/>
      <c r="R74" s="1"/>
      <c r="S74" s="1"/>
      <c r="U74" s="1"/>
      <c r="V74" s="1"/>
      <c r="W74" s="1"/>
    </row>
    <row r="75" spans="1:23" s="2" customFormat="1" ht="19.5">
      <c r="A75" s="28"/>
      <c r="B75" s="1" t="s">
        <v>125</v>
      </c>
      <c r="C75" s="1"/>
      <c r="D75" s="1"/>
      <c r="E75" s="1">
        <v>104020.54</v>
      </c>
      <c r="F75" s="1"/>
      <c r="G75" s="1"/>
      <c r="H75" s="37"/>
      <c r="I75" s="29"/>
      <c r="J75" s="29"/>
      <c r="K75" s="25"/>
      <c r="L75" s="138" t="s">
        <v>90</v>
      </c>
      <c r="M75" s="162" t="s">
        <v>91</v>
      </c>
      <c r="N75" s="162"/>
      <c r="O75" s="162"/>
      <c r="P75" s="162"/>
      <c r="Q75" s="25"/>
      <c r="R75" s="1"/>
      <c r="S75" s="1"/>
      <c r="U75" s="1"/>
      <c r="V75" s="1"/>
      <c r="W75" s="1"/>
    </row>
    <row r="76" spans="1:23" s="2" customFormat="1" ht="19.5">
      <c r="A76" s="28"/>
      <c r="B76" s="1" t="s">
        <v>94</v>
      </c>
      <c r="C76" s="1"/>
      <c r="D76" s="1"/>
      <c r="E76" s="51">
        <v>14384.439999999999</v>
      </c>
      <c r="F76" s="1">
        <f>E73-E76-E75</f>
        <v>-108726.07999999999</v>
      </c>
      <c r="G76" s="1"/>
      <c r="H76" s="37"/>
      <c r="I76" s="75">
        <v>17864.11</v>
      </c>
      <c r="J76" s="1">
        <f>I73-I76</f>
        <v>-9724.19</v>
      </c>
      <c r="K76" s="25"/>
      <c r="L76" s="138" t="s">
        <v>140</v>
      </c>
      <c r="M76" s="80"/>
      <c r="N76" s="26"/>
      <c r="O76" s="80"/>
      <c r="P76" s="1"/>
      <c r="Q76" s="25"/>
      <c r="R76" s="1"/>
      <c r="S76" s="1"/>
      <c r="U76" s="1"/>
      <c r="V76" s="1"/>
      <c r="W76" s="1"/>
    </row>
    <row r="77" spans="1:23" s="2" customFormat="1" ht="19.5">
      <c r="A77" s="28"/>
      <c r="B77" s="8" t="s">
        <v>95</v>
      </c>
      <c r="C77" s="1"/>
      <c r="D77" s="1"/>
      <c r="E77" s="1"/>
      <c r="F77" s="77">
        <f>F71+F76</f>
        <v>251682.329999999</v>
      </c>
      <c r="G77" s="8"/>
      <c r="H77" s="37"/>
      <c r="I77" s="29"/>
      <c r="J77" s="77">
        <f>J71+J76</f>
        <v>140599.17500000488</v>
      </c>
      <c r="K77" s="25"/>
      <c r="L77" s="79"/>
      <c r="M77" s="64"/>
      <c r="N77" s="1"/>
      <c r="O77" s="64"/>
      <c r="P77" s="1"/>
      <c r="Q77" s="25"/>
      <c r="R77" s="1"/>
      <c r="S77" s="1"/>
      <c r="U77" s="1"/>
      <c r="V77" s="1"/>
      <c r="W77" s="1"/>
    </row>
    <row r="78" spans="1:23" s="2" customFormat="1" ht="19.5">
      <c r="A78" s="28"/>
      <c r="B78" s="1" t="s">
        <v>96</v>
      </c>
      <c r="C78" s="1"/>
      <c r="D78" s="1"/>
      <c r="E78" s="1"/>
      <c r="F78" s="1"/>
      <c r="G78" s="1"/>
      <c r="H78" s="37"/>
      <c r="I78" s="29"/>
      <c r="J78" s="29"/>
      <c r="K78" s="25"/>
      <c r="L78" s="138" t="s">
        <v>97</v>
      </c>
      <c r="M78" s="161" t="s">
        <v>97</v>
      </c>
      <c r="N78" s="161"/>
      <c r="O78" s="161"/>
      <c r="P78" s="161"/>
      <c r="Q78" s="25"/>
      <c r="R78" s="1"/>
      <c r="S78" s="1"/>
      <c r="U78" s="1"/>
      <c r="V78" s="1"/>
      <c r="W78" s="1"/>
    </row>
    <row r="79" spans="1:23" s="2" customFormat="1">
      <c r="A79" s="28"/>
      <c r="B79" s="1" t="s">
        <v>98</v>
      </c>
      <c r="C79" s="1">
        <v>1526786.76</v>
      </c>
      <c r="D79" s="1">
        <v>118659.88</v>
      </c>
      <c r="E79" s="1"/>
      <c r="F79" s="1"/>
      <c r="G79" s="1"/>
      <c r="H79" s="37">
        <v>131665.20000000001</v>
      </c>
      <c r="I79" s="29"/>
      <c r="J79" s="29"/>
      <c r="K79" s="25"/>
      <c r="L79" s="28"/>
      <c r="M79" s="1"/>
      <c r="N79" s="1"/>
      <c r="P79" s="1"/>
      <c r="Q79" s="25"/>
      <c r="R79" s="1"/>
      <c r="S79" s="1"/>
      <c r="U79" s="1"/>
      <c r="V79" s="1"/>
      <c r="W79" s="1"/>
    </row>
    <row r="80" spans="1:23" s="2" customFormat="1" ht="19.5">
      <c r="A80" s="28"/>
      <c r="B80" s="1" t="s">
        <v>99</v>
      </c>
      <c r="C80" s="1">
        <v>257452.6</v>
      </c>
      <c r="D80" s="51">
        <f>110141.94+12709.04</f>
        <v>122850.98000000001</v>
      </c>
      <c r="E80" s="1">
        <f>SUM(D79:D80)</f>
        <v>241510.86000000002</v>
      </c>
      <c r="F80" s="1"/>
      <c r="G80" s="1"/>
      <c r="H80" s="75">
        <v>486120.38999999996</v>
      </c>
      <c r="I80" s="1">
        <f>SUM(H79:H80)</f>
        <v>617785.59</v>
      </c>
      <c r="J80" s="29"/>
      <c r="K80" s="25"/>
      <c r="L80" s="28"/>
      <c r="M80" s="80"/>
      <c r="N80" s="26"/>
      <c r="O80" s="139"/>
      <c r="P80" s="1"/>
      <c r="Q80" s="25"/>
      <c r="R80" s="1"/>
      <c r="S80" s="1"/>
      <c r="U80" s="1"/>
      <c r="V80" s="1"/>
      <c r="W80" s="1"/>
    </row>
    <row r="81" spans="1:23" s="2" customFormat="1" ht="19.5">
      <c r="A81" s="28"/>
      <c r="B81" s="1"/>
      <c r="C81" s="1"/>
      <c r="D81" s="1"/>
      <c r="E81" s="1"/>
      <c r="F81" s="1"/>
      <c r="G81" s="1"/>
      <c r="H81" s="37"/>
      <c r="I81" s="29"/>
      <c r="J81" s="29"/>
      <c r="K81" s="25"/>
      <c r="L81" s="138"/>
      <c r="M81" s="26"/>
      <c r="N81" s="26"/>
      <c r="O81" s="26"/>
      <c r="P81" s="26"/>
      <c r="Q81" s="25"/>
      <c r="R81" s="1"/>
      <c r="S81" s="1"/>
      <c r="U81" s="1"/>
      <c r="V81" s="1"/>
      <c r="W81" s="1"/>
    </row>
    <row r="82" spans="1:23" ht="19.5">
      <c r="A82" s="28"/>
      <c r="B82" s="1" t="s">
        <v>93</v>
      </c>
      <c r="H82" s="37"/>
      <c r="I82" s="29"/>
      <c r="J82" s="29"/>
      <c r="K82" s="25"/>
      <c r="L82" s="160" t="s">
        <v>100</v>
      </c>
      <c r="M82" s="161"/>
      <c r="N82" s="161"/>
      <c r="O82" s="161"/>
      <c r="P82" s="161"/>
      <c r="Q82" s="25"/>
    </row>
    <row r="83" spans="1:23" ht="19.5">
      <c r="A83" s="28"/>
      <c r="B83" s="1" t="s">
        <v>101</v>
      </c>
      <c r="C83" s="1">
        <v>2989.33</v>
      </c>
      <c r="D83" s="1">
        <v>10009.17</v>
      </c>
      <c r="H83" s="37">
        <v>28940.73</v>
      </c>
      <c r="I83" s="29"/>
      <c r="J83" s="29"/>
      <c r="K83" s="25"/>
      <c r="L83" s="84"/>
      <c r="M83" s="85"/>
      <c r="N83" s="86"/>
      <c r="O83" s="85"/>
      <c r="P83" s="1"/>
      <c r="Q83" s="25"/>
    </row>
    <row r="84" spans="1:23" ht="19.5">
      <c r="A84" s="28"/>
      <c r="B84" s="39" t="s">
        <v>102</v>
      </c>
      <c r="D84" s="1">
        <v>0</v>
      </c>
      <c r="H84" s="37">
        <v>11539.570000000931</v>
      </c>
      <c r="I84" s="29"/>
      <c r="J84" s="29"/>
      <c r="K84" s="25"/>
      <c r="L84" s="84"/>
      <c r="M84" s="85"/>
      <c r="N84" s="86"/>
      <c r="O84" s="85"/>
      <c r="P84" s="1"/>
      <c r="Q84" s="25"/>
    </row>
    <row r="85" spans="1:23" ht="19.5">
      <c r="A85" s="28"/>
      <c r="B85" s="1" t="s">
        <v>103</v>
      </c>
      <c r="C85" s="1">
        <v>55600.68</v>
      </c>
      <c r="D85" s="1">
        <v>20000</v>
      </c>
      <c r="H85" s="37">
        <v>41151.39</v>
      </c>
      <c r="I85" s="29"/>
      <c r="J85" s="29"/>
      <c r="K85" s="25"/>
      <c r="L85" s="138"/>
      <c r="M85" s="87"/>
      <c r="N85" s="139"/>
      <c r="O85" s="87"/>
      <c r="P85" s="1"/>
      <c r="Q85" s="25"/>
    </row>
    <row r="86" spans="1:23" ht="19.5">
      <c r="A86" s="28"/>
      <c r="B86" s="39" t="s">
        <v>104</v>
      </c>
      <c r="D86" s="51">
        <v>15752.95</v>
      </c>
      <c r="E86" s="51">
        <f>SUM(D83:D86)</f>
        <v>45762.119999999995</v>
      </c>
      <c r="F86" s="1">
        <f>+E80-E86</f>
        <v>195748.74000000002</v>
      </c>
      <c r="H86" s="75">
        <v>60164.917499999981</v>
      </c>
      <c r="I86" s="51">
        <f>SUM(H83:H86)</f>
        <v>141796.60750000092</v>
      </c>
      <c r="J86" s="1">
        <f>+I80-I86</f>
        <v>475988.98249999905</v>
      </c>
      <c r="K86" s="25"/>
      <c r="L86" s="138"/>
      <c r="M86" s="87"/>
      <c r="N86" s="139"/>
      <c r="O86" s="87"/>
      <c r="P86" s="1"/>
      <c r="Q86" s="25"/>
    </row>
    <row r="87" spans="1:23" ht="19.5">
      <c r="A87" s="28"/>
      <c r="B87" s="8" t="s">
        <v>105</v>
      </c>
      <c r="F87" s="77">
        <f>+F77+F86</f>
        <v>447431.06999999902</v>
      </c>
      <c r="H87" s="37"/>
      <c r="I87" s="29"/>
      <c r="J87" s="77">
        <f>+J77+J86</f>
        <v>616588.15750000393</v>
      </c>
      <c r="K87" s="25"/>
      <c r="L87" s="160"/>
      <c r="M87" s="161"/>
      <c r="N87" s="161"/>
      <c r="O87" s="161"/>
      <c r="P87" s="161"/>
      <c r="Q87" s="25"/>
    </row>
    <row r="88" spans="1:23" ht="19.5">
      <c r="A88" s="28"/>
      <c r="B88" s="1" t="s">
        <v>93</v>
      </c>
      <c r="H88" s="37"/>
      <c r="I88" s="29"/>
      <c r="J88" s="29"/>
      <c r="K88" s="25"/>
      <c r="L88" s="79"/>
      <c r="M88" s="26"/>
      <c r="N88" s="26"/>
      <c r="O88" s="26"/>
      <c r="P88" s="26"/>
      <c r="Q88" s="25"/>
    </row>
    <row r="89" spans="1:23">
      <c r="A89" s="28"/>
      <c r="B89" s="1" t="s">
        <v>106</v>
      </c>
      <c r="E89" s="1">
        <v>139183.15</v>
      </c>
      <c r="H89" s="37"/>
      <c r="I89" s="29">
        <v>171855.11</v>
      </c>
      <c r="J89" s="29"/>
      <c r="K89" s="25"/>
      <c r="L89" s="28"/>
      <c r="Q89" s="25"/>
    </row>
    <row r="90" spans="1:23">
      <c r="A90" s="28"/>
      <c r="B90" s="1" t="s">
        <v>107</v>
      </c>
      <c r="E90" s="51">
        <v>139183.15</v>
      </c>
      <c r="F90" s="1">
        <f>+E89-E90</f>
        <v>0</v>
      </c>
      <c r="H90" s="37"/>
      <c r="I90" s="51">
        <v>171855.11</v>
      </c>
      <c r="J90" s="1">
        <f>+I89-I90</f>
        <v>0</v>
      </c>
      <c r="K90" s="25"/>
      <c r="Q90" s="25"/>
    </row>
    <row r="91" spans="1:23">
      <c r="A91" s="28"/>
      <c r="H91" s="37"/>
      <c r="I91" s="29"/>
      <c r="J91" s="29"/>
      <c r="K91" s="25"/>
      <c r="Q91" s="25"/>
    </row>
    <row r="92" spans="1:23" ht="20.25" thickBot="1">
      <c r="A92" s="28"/>
      <c r="B92" s="8" t="s">
        <v>108</v>
      </c>
      <c r="F92" s="47">
        <f>+F87+F90</f>
        <v>447431.06999999902</v>
      </c>
      <c r="G92" s="8"/>
      <c r="H92" s="37"/>
      <c r="I92" s="29"/>
      <c r="J92" s="47">
        <f>+J87+J90</f>
        <v>616588.15750000393</v>
      </c>
      <c r="K92" s="25"/>
      <c r="Q92" s="25"/>
    </row>
    <row r="93" spans="1:23" ht="20.25" thickTop="1" thickBot="1">
      <c r="A93" s="58"/>
      <c r="B93" s="59"/>
      <c r="C93" s="59"/>
      <c r="D93" s="59"/>
      <c r="E93" s="59"/>
      <c r="F93" s="59"/>
      <c r="G93" s="59"/>
      <c r="H93" s="70"/>
      <c r="I93" s="71"/>
      <c r="J93" s="71"/>
      <c r="K93" s="63"/>
      <c r="L93" s="59"/>
      <c r="M93" s="59"/>
      <c r="N93" s="72"/>
      <c r="O93" s="72"/>
      <c r="P93" s="72"/>
      <c r="Q93" s="63"/>
    </row>
  </sheetData>
  <sheetProtection formatCells="0" formatColumns="0" formatRows="0" insertColumns="0" insertRows="0" insertHyperlinks="0" deleteColumns="0" deleteRows="0" sort="0" autoFilter="0" pivotTables="0"/>
  <mergeCells count="17">
    <mergeCell ref="M73:P73"/>
    <mergeCell ref="M75:P75"/>
    <mergeCell ref="M78:P78"/>
    <mergeCell ref="L82:P82"/>
    <mergeCell ref="L87:P87"/>
    <mergeCell ref="L72:P72"/>
    <mergeCell ref="A1:Q1"/>
    <mergeCell ref="A2:Q2"/>
    <mergeCell ref="A3:J3"/>
    <mergeCell ref="D4:F4"/>
    <mergeCell ref="H4:J4"/>
    <mergeCell ref="H5:J5"/>
    <mergeCell ref="B56:F56"/>
    <mergeCell ref="L56:P56"/>
    <mergeCell ref="B57:F57"/>
    <mergeCell ref="D59:F59"/>
    <mergeCell ref="H59:J59"/>
  </mergeCells>
  <printOptions horizontalCentered="1"/>
  <pageMargins left="0.19685039370078741" right="0.19685039370078741" top="0.39370078740157483" bottom="0.39370078740157483" header="0.31496062992125984" footer="0.31496062992125984"/>
  <pageSetup paperSize="8" scale="27" orientation="portrait" r:id="rId1"/>
  <colBreaks count="1" manualBreakCount="1">
    <brk id="18" max="1048575" man="1"/>
  </colBreaks>
  <drawing r:id="rId2"/>
</worksheet>
</file>

<file path=xl/worksheets/sheet3.xml><?xml version="1.0" encoding="utf-8"?>
<worksheet xmlns="http://schemas.openxmlformats.org/spreadsheetml/2006/main" xmlns:r="http://schemas.openxmlformats.org/officeDocument/2006/relationships">
  <sheetPr>
    <tabColor rgb="FF0070C0"/>
    <pageSetUpPr fitToPage="1"/>
  </sheetPr>
  <dimension ref="A1:W120"/>
  <sheetViews>
    <sheetView showGridLines="0" tabSelected="1" zoomScale="55" zoomScaleNormal="55" zoomScaleSheetLayoutView="85" workbookViewId="0">
      <selection activeCell="U20" sqref="U20"/>
    </sheetView>
  </sheetViews>
  <sheetFormatPr defaultColWidth="9.33203125" defaultRowHeight="18.75"/>
  <cols>
    <col min="1" max="1" width="2.33203125" style="1" customWidth="1"/>
    <col min="2" max="2" width="95.33203125" style="1" customWidth="1"/>
    <col min="3" max="3" width="1.6640625" style="1" customWidth="1"/>
    <col min="4" max="4" width="23.83203125" style="1" customWidth="1"/>
    <col min="5" max="5" width="24.33203125" style="1" bestFit="1" customWidth="1"/>
    <col min="6" max="6" width="23.83203125" style="1" customWidth="1"/>
    <col min="7" max="7" width="1.83203125" style="1" customWidth="1"/>
    <col min="8" max="8" width="24" style="31" customWidth="1"/>
    <col min="9" max="9" width="25.1640625" style="32" customWidth="1"/>
    <col min="10" max="10" width="23.5" style="32" customWidth="1"/>
    <col min="11" max="11" width="1.83203125" style="1" customWidth="1"/>
    <col min="12" max="12" width="103.33203125" style="1" customWidth="1"/>
    <col min="13" max="13" width="1.83203125" style="1" customWidth="1"/>
    <col min="14" max="14" width="29.6640625" style="27" customWidth="1"/>
    <col min="15" max="15" width="1.5" style="27" customWidth="1"/>
    <col min="16" max="16" width="25.6640625" style="27" customWidth="1"/>
    <col min="17" max="17" width="1.6640625" style="1" customWidth="1"/>
    <col min="18" max="18" width="22.5" style="1" bestFit="1" customWidth="1"/>
    <col min="19" max="19" width="23.1640625" style="1" bestFit="1" customWidth="1"/>
    <col min="20" max="20" width="13.1640625" style="2" bestFit="1" customWidth="1"/>
    <col min="21" max="21" width="33.6640625" style="1" customWidth="1"/>
    <col min="22" max="16384" width="9.33203125" style="1"/>
  </cols>
  <sheetData>
    <row r="1" spans="1:20" ht="19.5">
      <c r="A1" s="149" t="s">
        <v>0</v>
      </c>
      <c r="B1" s="150"/>
      <c r="C1" s="150"/>
      <c r="D1" s="150"/>
      <c r="E1" s="150"/>
      <c r="F1" s="150"/>
      <c r="G1" s="150"/>
      <c r="H1" s="150"/>
      <c r="I1" s="150"/>
      <c r="J1" s="150"/>
      <c r="K1" s="150"/>
      <c r="L1" s="150"/>
      <c r="M1" s="150"/>
      <c r="N1" s="150"/>
      <c r="O1" s="150"/>
      <c r="P1" s="150"/>
      <c r="Q1" s="151"/>
    </row>
    <row r="2" spans="1:20" s="3" customFormat="1" ht="20.25" thickBot="1">
      <c r="A2" s="152" t="s">
        <v>120</v>
      </c>
      <c r="B2" s="153"/>
      <c r="C2" s="153"/>
      <c r="D2" s="153"/>
      <c r="E2" s="153"/>
      <c r="F2" s="153"/>
      <c r="G2" s="153"/>
      <c r="H2" s="153"/>
      <c r="I2" s="153"/>
      <c r="J2" s="153"/>
      <c r="K2" s="153"/>
      <c r="L2" s="153"/>
      <c r="M2" s="153"/>
      <c r="N2" s="153"/>
      <c r="O2" s="153"/>
      <c r="P2" s="153"/>
      <c r="Q2" s="154"/>
      <c r="T2" s="4"/>
    </row>
    <row r="3" spans="1:20" s="8" customFormat="1" ht="19.5">
      <c r="A3" s="149"/>
      <c r="B3" s="155"/>
      <c r="C3" s="155"/>
      <c r="D3" s="155"/>
      <c r="E3" s="155"/>
      <c r="F3" s="155"/>
      <c r="G3" s="155"/>
      <c r="H3" s="155"/>
      <c r="I3" s="155"/>
      <c r="J3" s="155"/>
      <c r="K3" s="141"/>
      <c r="L3" s="140"/>
      <c r="M3" s="140"/>
      <c r="N3" s="7"/>
      <c r="O3" s="7"/>
      <c r="P3" s="7"/>
      <c r="Q3" s="141"/>
      <c r="T3" s="9"/>
    </row>
    <row r="4" spans="1:20" s="14" customFormat="1" ht="41.25" customHeight="1">
      <c r="A4" s="10"/>
      <c r="B4" s="11" t="s">
        <v>2</v>
      </c>
      <c r="C4" s="11"/>
      <c r="D4" s="156" t="s">
        <v>122</v>
      </c>
      <c r="E4" s="156"/>
      <c r="F4" s="156"/>
      <c r="G4" s="143"/>
      <c r="H4" s="156" t="s">
        <v>123</v>
      </c>
      <c r="I4" s="156"/>
      <c r="J4" s="156"/>
      <c r="K4" s="13"/>
      <c r="L4" s="14" t="s">
        <v>5</v>
      </c>
      <c r="N4" s="15" t="s">
        <v>122</v>
      </c>
      <c r="O4" s="16"/>
      <c r="P4" s="15" t="s">
        <v>123</v>
      </c>
      <c r="Q4" s="17"/>
      <c r="R4" s="16"/>
      <c r="T4" s="18"/>
    </row>
    <row r="5" spans="1:20" s="8" customFormat="1" ht="19.5">
      <c r="A5" s="19"/>
      <c r="B5" s="20"/>
      <c r="C5" s="20"/>
      <c r="D5" s="20"/>
      <c r="E5" s="20"/>
      <c r="F5" s="20"/>
      <c r="G5" s="20"/>
      <c r="H5" s="157"/>
      <c r="I5" s="157"/>
      <c r="J5" s="157"/>
      <c r="K5" s="21"/>
      <c r="N5" s="144"/>
      <c r="O5" s="144"/>
      <c r="P5" s="144"/>
      <c r="Q5" s="21"/>
      <c r="T5" s="9"/>
    </row>
    <row r="6" spans="1:20" s="8" customFormat="1" ht="19.5">
      <c r="A6" s="19"/>
      <c r="B6" s="20"/>
      <c r="C6" s="20"/>
      <c r="D6" s="144" t="s">
        <v>6</v>
      </c>
      <c r="E6" s="144"/>
      <c r="F6" s="144" t="s">
        <v>7</v>
      </c>
      <c r="G6" s="144"/>
      <c r="H6" s="144" t="s">
        <v>6</v>
      </c>
      <c r="I6" s="144"/>
      <c r="J6" s="144" t="s">
        <v>7</v>
      </c>
      <c r="K6" s="21"/>
      <c r="N6" s="144"/>
      <c r="O6" s="144"/>
      <c r="P6" s="144"/>
      <c r="Q6" s="21"/>
      <c r="T6" s="9"/>
    </row>
    <row r="7" spans="1:20" s="8" customFormat="1" ht="19.5">
      <c r="A7" s="19"/>
      <c r="B7" s="20"/>
      <c r="C7" s="20"/>
      <c r="D7" s="144" t="s">
        <v>8</v>
      </c>
      <c r="E7" s="144" t="s">
        <v>9</v>
      </c>
      <c r="F7" s="144" t="s">
        <v>10</v>
      </c>
      <c r="G7" s="144"/>
      <c r="H7" s="144" t="s">
        <v>8</v>
      </c>
      <c r="I7" s="144" t="s">
        <v>9</v>
      </c>
      <c r="J7" s="144" t="s">
        <v>10</v>
      </c>
      <c r="K7" s="21"/>
      <c r="N7" s="144"/>
      <c r="O7" s="144"/>
      <c r="P7" s="144"/>
      <c r="Q7" s="21"/>
      <c r="T7" s="9"/>
    </row>
    <row r="8" spans="1:20" ht="19.5">
      <c r="A8" s="19"/>
      <c r="B8" s="8" t="s">
        <v>11</v>
      </c>
      <c r="C8" s="8"/>
      <c r="D8" s="8"/>
      <c r="E8" s="8"/>
      <c r="F8" s="8"/>
      <c r="G8" s="8"/>
      <c r="H8" s="23"/>
      <c r="I8" s="24"/>
      <c r="J8" s="24"/>
      <c r="K8" s="25"/>
      <c r="L8" s="26" t="s">
        <v>12</v>
      </c>
      <c r="M8" s="26"/>
      <c r="Q8" s="25"/>
    </row>
    <row r="9" spans="1:20" ht="19.5">
      <c r="A9" s="28"/>
      <c r="B9" s="1" t="s">
        <v>14</v>
      </c>
      <c r="D9" s="1">
        <v>162387.82</v>
      </c>
      <c r="E9" s="1">
        <v>162387.59</v>
      </c>
      <c r="F9" s="1">
        <f>D9-E9</f>
        <v>0.23000000001047738</v>
      </c>
      <c r="H9" s="1">
        <v>162387.82</v>
      </c>
      <c r="I9" s="1">
        <v>162387.59</v>
      </c>
      <c r="J9" s="1">
        <f>H9-I9</f>
        <v>0.23000000001047738</v>
      </c>
      <c r="K9" s="25"/>
      <c r="L9" s="8" t="s">
        <v>15</v>
      </c>
      <c r="M9" s="8"/>
      <c r="N9" s="29">
        <v>267309.17</v>
      </c>
      <c r="O9" s="29"/>
      <c r="P9" s="29">
        <v>-1510692.7100000002</v>
      </c>
      <c r="Q9" s="25"/>
    </row>
    <row r="10" spans="1:20" ht="20.25" thickBot="1">
      <c r="A10" s="28"/>
      <c r="B10" s="8" t="s">
        <v>16</v>
      </c>
      <c r="D10" s="30">
        <f>SUM(D9:D9)</f>
        <v>162387.82</v>
      </c>
      <c r="E10" s="30">
        <f>SUM(E9:E9)</f>
        <v>162387.59</v>
      </c>
      <c r="F10" s="30">
        <f>SUM(F9:F9)</f>
        <v>0.23000000001047738</v>
      </c>
      <c r="G10" s="26"/>
      <c r="H10" s="30">
        <f>SUM(H9:H9)</f>
        <v>162387.82</v>
      </c>
      <c r="I10" s="30">
        <f>SUM(I9:I9)</f>
        <v>162387.59</v>
      </c>
      <c r="J10" s="30">
        <f>SUM(J9:J9)</f>
        <v>0.23000000001047738</v>
      </c>
      <c r="K10" s="25"/>
      <c r="Q10" s="25"/>
    </row>
    <row r="11" spans="1:20" ht="39.75" thickTop="1">
      <c r="A11" s="28"/>
      <c r="K11" s="25"/>
      <c r="L11" s="33" t="s">
        <v>17</v>
      </c>
      <c r="M11" s="33"/>
      <c r="Q11" s="25"/>
    </row>
    <row r="12" spans="1:20">
      <c r="A12" s="28"/>
      <c r="K12" s="25"/>
      <c r="L12" s="1" t="s">
        <v>18</v>
      </c>
      <c r="N12" s="29">
        <v>2503334.85</v>
      </c>
      <c r="O12" s="29"/>
      <c r="P12" s="29">
        <v>2435594.65</v>
      </c>
      <c r="Q12" s="25"/>
    </row>
    <row r="13" spans="1:20" ht="19.5">
      <c r="A13" s="28"/>
      <c r="B13" s="8" t="s">
        <v>19</v>
      </c>
      <c r="C13" s="8"/>
      <c r="D13" s="8"/>
      <c r="E13" s="8"/>
      <c r="F13" s="8"/>
      <c r="G13" s="8"/>
      <c r="K13" s="25"/>
      <c r="N13" s="29"/>
      <c r="O13" s="29"/>
      <c r="P13" s="29"/>
      <c r="Q13" s="25"/>
    </row>
    <row r="14" spans="1:20" ht="19.5">
      <c r="A14" s="28"/>
      <c r="B14" s="8" t="s">
        <v>20</v>
      </c>
      <c r="C14" s="8"/>
      <c r="D14" s="8"/>
      <c r="E14" s="8"/>
      <c r="F14" s="8"/>
      <c r="G14" s="8"/>
      <c r="H14" s="36"/>
      <c r="I14" s="36"/>
      <c r="J14" s="36"/>
      <c r="K14" s="25"/>
      <c r="Q14" s="25"/>
    </row>
    <row r="15" spans="1:20" ht="19.5">
      <c r="A15" s="28"/>
      <c r="B15" s="37" t="s">
        <v>21</v>
      </c>
      <c r="D15" s="29">
        <v>0.26</v>
      </c>
      <c r="E15" s="29">
        <v>0</v>
      </c>
      <c r="F15" s="29">
        <f t="shared" ref="F15:F23" si="0">D15-E15</f>
        <v>0.26</v>
      </c>
      <c r="G15" s="29"/>
      <c r="H15" s="29">
        <v>0.26</v>
      </c>
      <c r="I15" s="29">
        <v>0</v>
      </c>
      <c r="J15" s="29">
        <f t="shared" ref="J15:J23" si="1">H15-I15</f>
        <v>0.26</v>
      </c>
      <c r="K15" s="25"/>
      <c r="L15" s="33" t="s">
        <v>22</v>
      </c>
      <c r="M15" s="33"/>
      <c r="N15" s="29"/>
      <c r="O15" s="29"/>
      <c r="P15" s="29"/>
      <c r="Q15" s="25"/>
    </row>
    <row r="16" spans="1:20">
      <c r="A16" s="38"/>
      <c r="B16" s="37" t="s">
        <v>23</v>
      </c>
      <c r="D16" s="29">
        <v>24708.25</v>
      </c>
      <c r="E16" s="29">
        <v>19828.52</v>
      </c>
      <c r="F16" s="29">
        <f t="shared" si="0"/>
        <v>4879.7299999999996</v>
      </c>
      <c r="G16" s="29"/>
      <c r="H16" s="29">
        <v>24708.25</v>
      </c>
      <c r="I16" s="29">
        <v>17843.59</v>
      </c>
      <c r="J16" s="29">
        <f t="shared" si="1"/>
        <v>6864.66</v>
      </c>
      <c r="K16" s="25"/>
      <c r="L16" s="39" t="s">
        <v>24</v>
      </c>
      <c r="N16" s="29">
        <f>+N68</f>
        <v>1677329.7815453</v>
      </c>
      <c r="O16" s="1"/>
      <c r="P16" s="29">
        <f>+P68</f>
        <v>1269466.9815453012</v>
      </c>
      <c r="Q16" s="25"/>
    </row>
    <row r="17" spans="1:20" ht="20.25" thickBot="1">
      <c r="A17" s="28"/>
      <c r="B17" s="40" t="s">
        <v>25</v>
      </c>
      <c r="C17" s="40"/>
      <c r="D17" s="29">
        <v>1484257.56</v>
      </c>
      <c r="E17" s="29">
        <v>364513.45</v>
      </c>
      <c r="F17" s="29">
        <f t="shared" si="0"/>
        <v>1119744.1100000001</v>
      </c>
      <c r="G17" s="29"/>
      <c r="H17" s="29">
        <v>1484257.56</v>
      </c>
      <c r="I17" s="29">
        <v>305143.16000000003</v>
      </c>
      <c r="J17" s="29">
        <f t="shared" si="1"/>
        <v>1179114.3999999999</v>
      </c>
      <c r="K17" s="25"/>
      <c r="N17" s="41">
        <f>SUM(N15:N16)</f>
        <v>1677329.7815453</v>
      </c>
      <c r="O17" s="29"/>
      <c r="P17" s="41">
        <f>SUM(P15:P16)</f>
        <v>1269466.9815453012</v>
      </c>
      <c r="Q17" s="25"/>
      <c r="R17" s="42"/>
    </row>
    <row r="18" spans="1:20" ht="19.5" thickTop="1">
      <c r="A18" s="28"/>
      <c r="B18" s="40" t="s">
        <v>26</v>
      </c>
      <c r="C18" s="40"/>
      <c r="D18" s="29">
        <v>11600</v>
      </c>
      <c r="E18" s="29">
        <v>11599.99</v>
      </c>
      <c r="F18" s="29">
        <f t="shared" si="0"/>
        <v>1.0000000000218279E-2</v>
      </c>
      <c r="G18" s="29"/>
      <c r="H18" s="29">
        <v>11600</v>
      </c>
      <c r="I18" s="29">
        <v>10702.02</v>
      </c>
      <c r="J18" s="29">
        <f t="shared" si="1"/>
        <v>897.97999999999956</v>
      </c>
      <c r="K18" s="25"/>
      <c r="Q18" s="25"/>
    </row>
    <row r="19" spans="1:20" ht="20.25" thickBot="1">
      <c r="A19" s="28"/>
      <c r="B19" s="40" t="s">
        <v>27</v>
      </c>
      <c r="C19" s="40"/>
      <c r="D19" s="29">
        <v>803875.29</v>
      </c>
      <c r="E19" s="29">
        <v>748091.12</v>
      </c>
      <c r="F19" s="29">
        <f t="shared" si="0"/>
        <v>55784.170000000042</v>
      </c>
      <c r="G19" s="29"/>
      <c r="H19" s="29">
        <v>803875.29</v>
      </c>
      <c r="I19" s="29">
        <v>681196.62</v>
      </c>
      <c r="J19" s="29">
        <f t="shared" si="1"/>
        <v>122678.67000000004</v>
      </c>
      <c r="K19" s="25"/>
      <c r="L19" s="8" t="s">
        <v>28</v>
      </c>
      <c r="M19" s="8"/>
      <c r="N19" s="41">
        <f>SUM(N9:N16)</f>
        <v>4447973.8015452996</v>
      </c>
      <c r="O19" s="43"/>
      <c r="P19" s="41">
        <f>SUM(P9:P16)</f>
        <v>2194368.9215453006</v>
      </c>
      <c r="Q19" s="25"/>
    </row>
    <row r="20" spans="1:20" ht="38.25" thickTop="1">
      <c r="A20" s="28"/>
      <c r="B20" s="44" t="s">
        <v>29</v>
      </c>
      <c r="D20" s="29">
        <v>41777.129999999997</v>
      </c>
      <c r="E20" s="29">
        <v>31719.269999999997</v>
      </c>
      <c r="F20" s="29">
        <f t="shared" si="0"/>
        <v>10057.86</v>
      </c>
      <c r="G20" s="29"/>
      <c r="H20" s="29">
        <v>41777.129999999997</v>
      </c>
      <c r="I20" s="29">
        <v>28296.350000000002</v>
      </c>
      <c r="J20" s="29">
        <f t="shared" si="1"/>
        <v>13480.779999999995</v>
      </c>
      <c r="K20" s="25"/>
      <c r="N20" s="1"/>
      <c r="O20" s="1"/>
      <c r="Q20" s="25"/>
      <c r="T20" s="1"/>
    </row>
    <row r="21" spans="1:20" ht="19.5">
      <c r="A21" s="28"/>
      <c r="B21" s="40" t="s">
        <v>30</v>
      </c>
      <c r="C21" s="40"/>
      <c r="D21" s="29">
        <v>88500</v>
      </c>
      <c r="E21" s="29">
        <v>88499.99</v>
      </c>
      <c r="F21" s="29">
        <f t="shared" si="0"/>
        <v>9.9999999947613105E-3</v>
      </c>
      <c r="G21" s="29"/>
      <c r="H21" s="29">
        <v>88500</v>
      </c>
      <c r="I21" s="29">
        <v>88499.99</v>
      </c>
      <c r="J21" s="29">
        <f t="shared" si="1"/>
        <v>9.9999999947613105E-3</v>
      </c>
      <c r="K21" s="25"/>
      <c r="L21" s="26" t="s">
        <v>31</v>
      </c>
      <c r="M21" s="39"/>
      <c r="N21" s="1"/>
      <c r="O21" s="1"/>
      <c r="Q21" s="25"/>
    </row>
    <row r="22" spans="1:20" ht="37.5">
      <c r="A22" s="28"/>
      <c r="B22" s="40" t="s">
        <v>32</v>
      </c>
      <c r="C22" s="40"/>
      <c r="D22" s="29">
        <v>340428.16</v>
      </c>
      <c r="E22" s="29">
        <v>291859.92</v>
      </c>
      <c r="F22" s="29">
        <f t="shared" si="0"/>
        <v>48568.239999999991</v>
      </c>
      <c r="G22" s="29"/>
      <c r="H22" s="29">
        <v>336295.36</v>
      </c>
      <c r="I22" s="29">
        <v>285247.38</v>
      </c>
      <c r="J22" s="29">
        <f t="shared" si="1"/>
        <v>51047.979999999981</v>
      </c>
      <c r="K22" s="25"/>
      <c r="L22" s="45" t="s">
        <v>33</v>
      </c>
      <c r="M22" s="39"/>
      <c r="N22" s="29">
        <v>122302.86</v>
      </c>
      <c r="O22" s="1"/>
      <c r="P22" s="29">
        <v>117852.49499999989</v>
      </c>
      <c r="Q22" s="25"/>
      <c r="T22" s="1"/>
    </row>
    <row r="23" spans="1:20">
      <c r="A23" s="46"/>
      <c r="B23" s="40" t="s">
        <v>34</v>
      </c>
      <c r="C23" s="40"/>
      <c r="D23" s="29">
        <v>1241095.56</v>
      </c>
      <c r="E23" s="29">
        <v>0</v>
      </c>
      <c r="F23" s="29">
        <f t="shared" si="0"/>
        <v>1241095.56</v>
      </c>
      <c r="G23" s="29"/>
      <c r="H23" s="29">
        <v>1103538.99</v>
      </c>
      <c r="I23" s="29">
        <v>0</v>
      </c>
      <c r="J23" s="29">
        <f t="shared" si="1"/>
        <v>1103538.99</v>
      </c>
      <c r="K23" s="25"/>
      <c r="L23" s="39" t="s">
        <v>35</v>
      </c>
      <c r="M23" s="39"/>
      <c r="N23" s="1">
        <v>30501.47</v>
      </c>
      <c r="O23" s="1"/>
      <c r="P23" s="29">
        <v>30501.47</v>
      </c>
      <c r="Q23" s="25"/>
    </row>
    <row r="24" spans="1:20" ht="20.25" thickBot="1">
      <c r="A24" s="46"/>
      <c r="B24" s="20" t="s">
        <v>36</v>
      </c>
      <c r="C24" s="20"/>
      <c r="D24" s="30">
        <f>SUM(D15:D23)</f>
        <v>4036242.2100000004</v>
      </c>
      <c r="E24" s="30">
        <f>SUM(E15:E23)</f>
        <v>1556112.26</v>
      </c>
      <c r="F24" s="30">
        <f>SUM(F15:F23)</f>
        <v>2480129.9500000002</v>
      </c>
      <c r="G24" s="26"/>
      <c r="H24" s="30">
        <f>SUM(H15:H23)</f>
        <v>3894552.84</v>
      </c>
      <c r="I24" s="30">
        <f>SUM(I15:I23)</f>
        <v>1416929.1100000003</v>
      </c>
      <c r="J24" s="30">
        <f>SUM(J15:J23)</f>
        <v>2477623.7299999995</v>
      </c>
      <c r="K24" s="25"/>
      <c r="N24" s="47">
        <f>SUM(N22:N23)</f>
        <v>152804.33000000002</v>
      </c>
      <c r="O24" s="1"/>
      <c r="P24" s="41">
        <f>SUM(P22:P23)</f>
        <v>148353.96499999991</v>
      </c>
      <c r="Q24" s="25"/>
    </row>
    <row r="25" spans="1:20" ht="19.5" thickTop="1">
      <c r="A25" s="46"/>
      <c r="K25" s="25"/>
      <c r="N25" s="1"/>
      <c r="O25" s="1"/>
      <c r="Q25" s="25"/>
    </row>
    <row r="26" spans="1:20" ht="19.5">
      <c r="A26" s="46"/>
      <c r="B26" s="8" t="s">
        <v>37</v>
      </c>
      <c r="K26" s="25"/>
      <c r="N26" s="1"/>
      <c r="O26" s="1"/>
      <c r="Q26" s="25"/>
    </row>
    <row r="27" spans="1:20" ht="19.5">
      <c r="A27" s="46"/>
      <c r="B27" s="8" t="s">
        <v>38</v>
      </c>
      <c r="K27" s="25"/>
      <c r="N27" s="1"/>
      <c r="O27" s="1"/>
      <c r="Q27" s="25"/>
    </row>
    <row r="28" spans="1:20" ht="19.5">
      <c r="A28" s="46"/>
      <c r="B28" s="1" t="s">
        <v>39</v>
      </c>
      <c r="E28" s="1">
        <v>144020.54</v>
      </c>
      <c r="I28" s="1">
        <v>144020.53999999998</v>
      </c>
      <c r="J28" s="29"/>
      <c r="K28" s="25"/>
      <c r="L28" s="26"/>
      <c r="M28" s="26"/>
      <c r="Q28" s="25"/>
    </row>
    <row r="29" spans="1:20" ht="19.5">
      <c r="A29" s="46"/>
      <c r="B29" s="1" t="s">
        <v>121</v>
      </c>
      <c r="E29" s="51">
        <v>-104020.54</v>
      </c>
      <c r="F29" s="1">
        <f>+E28+E29</f>
        <v>40000.000000000015</v>
      </c>
      <c r="I29" s="51">
        <v>0</v>
      </c>
      <c r="J29" s="29">
        <f>+I28+I29</f>
        <v>144020.53999999998</v>
      </c>
      <c r="K29" s="25"/>
      <c r="L29" s="26" t="s">
        <v>40</v>
      </c>
      <c r="M29" s="26"/>
      <c r="Q29" s="25"/>
    </row>
    <row r="30" spans="1:20" ht="19.5">
      <c r="A30" s="46"/>
      <c r="B30" s="39" t="s">
        <v>41</v>
      </c>
      <c r="F30" s="48">
        <v>1200</v>
      </c>
      <c r="J30" s="29">
        <v>1200</v>
      </c>
      <c r="K30" s="25"/>
      <c r="L30" s="8" t="s">
        <v>42</v>
      </c>
      <c r="M30" s="8"/>
      <c r="Q30" s="25"/>
    </row>
    <row r="31" spans="1:20">
      <c r="A31" s="46"/>
      <c r="F31" s="49">
        <f>SUM(F28:F30)</f>
        <v>41200.000000000015</v>
      </c>
      <c r="J31" s="49">
        <f>SUM(J28:J30)</f>
        <v>145220.53999999998</v>
      </c>
      <c r="K31" s="25"/>
      <c r="L31" s="1" t="s">
        <v>43</v>
      </c>
      <c r="N31" s="1">
        <v>0</v>
      </c>
      <c r="O31" s="29"/>
      <c r="P31" s="29">
        <v>89475.979999999981</v>
      </c>
      <c r="Q31" s="25"/>
    </row>
    <row r="32" spans="1:20">
      <c r="A32" s="46"/>
      <c r="K32" s="25"/>
      <c r="Q32" s="25"/>
    </row>
    <row r="33" spans="1:17" ht="20.25" thickBot="1">
      <c r="A33" s="46"/>
      <c r="B33" s="8" t="s">
        <v>44</v>
      </c>
      <c r="F33" s="41">
        <f>F24+F31</f>
        <v>2521329.9500000002</v>
      </c>
      <c r="G33" s="43"/>
      <c r="J33" s="41">
        <f>J24+J31</f>
        <v>2622844.2699999996</v>
      </c>
      <c r="K33" s="25"/>
      <c r="N33" s="1"/>
      <c r="O33" s="1"/>
      <c r="P33" s="1"/>
      <c r="Q33" s="25"/>
    </row>
    <row r="34" spans="1:17" ht="19.5" thickTop="1">
      <c r="A34" s="46"/>
      <c r="K34" s="25"/>
      <c r="Q34" s="25"/>
    </row>
    <row r="35" spans="1:17" ht="19.5">
      <c r="A35" s="28"/>
      <c r="B35" s="8" t="s">
        <v>45</v>
      </c>
      <c r="C35" s="8"/>
      <c r="D35" s="8"/>
      <c r="E35" s="8"/>
      <c r="F35" s="8"/>
      <c r="G35" s="8"/>
      <c r="K35" s="25"/>
      <c r="L35" s="8" t="s">
        <v>46</v>
      </c>
      <c r="M35" s="8"/>
      <c r="N35" s="1"/>
      <c r="O35" s="1"/>
      <c r="P35" s="1"/>
      <c r="Q35" s="25"/>
    </row>
    <row r="36" spans="1:17" ht="19.5">
      <c r="A36" s="28"/>
      <c r="B36" s="8" t="s">
        <v>47</v>
      </c>
      <c r="C36" s="8"/>
      <c r="D36" s="8"/>
      <c r="E36" s="8"/>
      <c r="F36" s="8"/>
      <c r="G36" s="8"/>
      <c r="J36" s="50"/>
      <c r="K36" s="25"/>
      <c r="L36" s="1" t="s">
        <v>48</v>
      </c>
      <c r="N36" s="1">
        <v>2003591.11</v>
      </c>
      <c r="O36" s="29"/>
      <c r="P36" s="29">
        <v>3224459.8599999938</v>
      </c>
      <c r="Q36" s="25"/>
    </row>
    <row r="37" spans="1:17">
      <c r="A37" s="28"/>
      <c r="B37" s="1" t="s">
        <v>49</v>
      </c>
      <c r="E37" s="1">
        <v>1830811.38</v>
      </c>
      <c r="I37" s="29">
        <v>1492250.9700000014</v>
      </c>
      <c r="K37" s="25"/>
      <c r="L37" s="39" t="s">
        <v>50</v>
      </c>
      <c r="M37" s="39"/>
      <c r="N37" s="1">
        <v>81052.320000000007</v>
      </c>
      <c r="O37" s="1"/>
      <c r="P37" s="1">
        <v>19941.64000000001</v>
      </c>
      <c r="Q37" s="25"/>
    </row>
    <row r="38" spans="1:17">
      <c r="A38" s="28"/>
      <c r="B38" s="1" t="s">
        <v>51</v>
      </c>
      <c r="E38" s="51">
        <v>428506.2</v>
      </c>
      <c r="F38" s="1">
        <f>E37-E38</f>
        <v>1402305.18</v>
      </c>
      <c r="I38" s="52">
        <v>412753.2475</v>
      </c>
      <c r="J38" s="29">
        <f>I37-I38</f>
        <v>1079497.7225000013</v>
      </c>
      <c r="K38" s="25"/>
      <c r="L38" s="1" t="s">
        <v>52</v>
      </c>
      <c r="N38" s="1">
        <v>10300.18</v>
      </c>
      <c r="O38" s="29"/>
      <c r="P38" s="29">
        <v>17972.069999999992</v>
      </c>
      <c r="Q38" s="25"/>
    </row>
    <row r="39" spans="1:17">
      <c r="A39" s="28"/>
      <c r="B39" s="1" t="s">
        <v>53</v>
      </c>
      <c r="F39" s="51">
        <f>26404.16+243591.07</f>
        <v>269995.23</v>
      </c>
      <c r="J39" s="1">
        <v>189899.57</v>
      </c>
      <c r="K39" s="25"/>
      <c r="L39" s="1" t="s">
        <v>54</v>
      </c>
      <c r="N39" s="1">
        <v>89475.98</v>
      </c>
      <c r="O39" s="1"/>
      <c r="P39" s="1">
        <v>83606.780000000013</v>
      </c>
      <c r="Q39" s="25"/>
    </row>
    <row r="40" spans="1:17" ht="20.25" thickBot="1">
      <c r="A40" s="28"/>
      <c r="F40" s="47">
        <f>SUM(F38:F39)</f>
        <v>1672300.41</v>
      </c>
      <c r="H40" s="1"/>
      <c r="I40" s="1"/>
      <c r="J40" s="47">
        <f>SUM(J38:J39)</f>
        <v>1269397.2925000014</v>
      </c>
      <c r="K40" s="25"/>
      <c r="L40" s="1" t="s">
        <v>55</v>
      </c>
      <c r="N40" s="1">
        <f>4699+36215.39</f>
        <v>40914.39</v>
      </c>
      <c r="O40" s="1"/>
      <c r="P40" s="1">
        <v>48583.450000000012</v>
      </c>
      <c r="Q40" s="25"/>
    </row>
    <row r="41" spans="1:17" ht="21" thickTop="1" thickBot="1">
      <c r="A41" s="28"/>
      <c r="K41" s="25"/>
      <c r="L41" s="8" t="s">
        <v>56</v>
      </c>
      <c r="M41" s="8"/>
      <c r="N41" s="41">
        <f>SUM(N36:N40)</f>
        <v>2225333.9800000004</v>
      </c>
      <c r="O41" s="43"/>
      <c r="P41" s="41">
        <f>SUM(P36:P40)</f>
        <v>3394563.7999999938</v>
      </c>
      <c r="Q41" s="25"/>
    </row>
    <row r="42" spans="1:17" ht="20.25" thickTop="1">
      <c r="A42" s="46"/>
      <c r="B42" s="8" t="s">
        <v>57</v>
      </c>
      <c r="C42" s="8"/>
      <c r="D42" s="8"/>
      <c r="E42" s="8"/>
      <c r="F42" s="8"/>
      <c r="G42" s="8"/>
      <c r="K42" s="25"/>
      <c r="N42" s="1"/>
      <c r="O42" s="1"/>
      <c r="P42" s="43"/>
      <c r="Q42" s="25"/>
    </row>
    <row r="43" spans="1:17" ht="20.25" thickBot="1">
      <c r="A43" s="46"/>
      <c r="B43" s="1" t="s">
        <v>58</v>
      </c>
      <c r="F43" s="1">
        <v>357.14</v>
      </c>
      <c r="J43" s="29">
        <v>357.74000000394881</v>
      </c>
      <c r="K43" s="25"/>
      <c r="L43" s="8" t="s">
        <v>59</v>
      </c>
      <c r="M43" s="8"/>
      <c r="N43" s="41">
        <f>N41+N31</f>
        <v>2225333.9800000004</v>
      </c>
      <c r="O43" s="43"/>
      <c r="P43" s="41">
        <f>P31+P41</f>
        <v>3484039.7799999937</v>
      </c>
      <c r="Q43" s="25"/>
    </row>
    <row r="44" spans="1:17" ht="19.5" thickTop="1">
      <c r="A44" s="46"/>
      <c r="B44" s="1" t="s">
        <v>60</v>
      </c>
      <c r="F44" s="51">
        <v>1871521.82</v>
      </c>
      <c r="J44" s="53">
        <v>1224096.74</v>
      </c>
      <c r="K44" s="25"/>
      <c r="Q44" s="25"/>
    </row>
    <row r="45" spans="1:17" ht="20.25" thickBot="1">
      <c r="A45" s="28"/>
      <c r="F45" s="47">
        <f>F43+F44</f>
        <v>1871878.96</v>
      </c>
      <c r="J45" s="41">
        <f>J43+J44</f>
        <v>1224454.4800000039</v>
      </c>
      <c r="K45" s="25"/>
      <c r="Q45" s="25"/>
    </row>
    <row r="46" spans="1:17" ht="19.5" thickTop="1">
      <c r="A46" s="28"/>
      <c r="K46" s="25"/>
      <c r="N46" s="1"/>
      <c r="O46" s="1"/>
      <c r="Q46" s="25"/>
    </row>
    <row r="47" spans="1:17" ht="20.25" thickBot="1">
      <c r="A47" s="28"/>
      <c r="B47" s="8" t="s">
        <v>61</v>
      </c>
      <c r="C47" s="8"/>
      <c r="D47" s="8"/>
      <c r="E47" s="8"/>
      <c r="F47" s="41">
        <f>F40+F45</f>
        <v>3544179.37</v>
      </c>
      <c r="G47" s="43"/>
      <c r="H47" s="54"/>
      <c r="I47" s="55"/>
      <c r="J47" s="41">
        <f>J45+J40</f>
        <v>2493851.7725000056</v>
      </c>
      <c r="K47" s="25"/>
      <c r="N47" s="1"/>
      <c r="O47" s="1"/>
      <c r="Q47" s="25"/>
    </row>
    <row r="48" spans="1:17" ht="20.25" thickTop="1">
      <c r="A48" s="28"/>
      <c r="B48" s="8"/>
      <c r="C48" s="8"/>
      <c r="D48" s="8"/>
      <c r="E48" s="8"/>
      <c r="F48" s="43"/>
      <c r="G48" s="43"/>
      <c r="H48" s="54"/>
      <c r="I48" s="55"/>
      <c r="J48" s="43"/>
      <c r="K48" s="25"/>
      <c r="N48" s="1"/>
      <c r="O48" s="1"/>
      <c r="Q48" s="25"/>
    </row>
    <row r="49" spans="1:23" s="2" customFormat="1" ht="19.5">
      <c r="A49" s="28"/>
      <c r="B49" s="8" t="s">
        <v>62</v>
      </c>
      <c r="C49" s="8"/>
      <c r="D49" s="8"/>
      <c r="E49" s="8"/>
      <c r="F49" s="43"/>
      <c r="G49" s="43"/>
      <c r="H49" s="54"/>
      <c r="I49" s="55"/>
      <c r="J49" s="43"/>
      <c r="K49" s="25"/>
      <c r="L49" s="8" t="s">
        <v>63</v>
      </c>
      <c r="M49" s="1"/>
      <c r="N49" s="1"/>
      <c r="O49" s="1"/>
      <c r="P49" s="27"/>
      <c r="Q49" s="25"/>
      <c r="R49" s="1"/>
      <c r="S49" s="1"/>
      <c r="U49" s="1"/>
      <c r="V49" s="1"/>
      <c r="W49" s="1"/>
    </row>
    <row r="50" spans="1:23" s="2" customFormat="1" ht="19.5">
      <c r="A50" s="28"/>
      <c r="B50" s="1" t="s">
        <v>64</v>
      </c>
      <c r="C50" s="8"/>
      <c r="D50" s="8"/>
      <c r="E50" s="8"/>
      <c r="F50" s="29">
        <v>785924.92</v>
      </c>
      <c r="G50" s="29"/>
      <c r="H50" s="31"/>
      <c r="I50" s="32"/>
      <c r="J50" s="29">
        <v>724772.16999999993</v>
      </c>
      <c r="K50" s="25"/>
      <c r="L50" s="1" t="s">
        <v>65</v>
      </c>
      <c r="M50" s="1"/>
      <c r="N50" s="1">
        <v>25322.36</v>
      </c>
      <c r="O50" s="29"/>
      <c r="P50" s="29">
        <v>14705.78</v>
      </c>
      <c r="Q50" s="25"/>
      <c r="R50" s="1"/>
      <c r="S50" s="1"/>
      <c r="U50" s="1"/>
      <c r="V50" s="1"/>
      <c r="W50" s="1"/>
    </row>
    <row r="51" spans="1:23" s="2" customFormat="1" ht="19.5">
      <c r="A51" s="28"/>
      <c r="B51" s="1"/>
      <c r="C51" s="8"/>
      <c r="D51" s="8"/>
      <c r="E51" s="8"/>
      <c r="F51" s="29"/>
      <c r="G51" s="29"/>
      <c r="H51" s="31"/>
      <c r="I51" s="32"/>
      <c r="J51" s="32"/>
      <c r="K51" s="25"/>
      <c r="L51" s="56"/>
      <c r="M51" s="56"/>
      <c r="N51" s="56"/>
      <c r="O51" s="56"/>
      <c r="P51" s="27"/>
      <c r="Q51" s="25"/>
      <c r="R51" s="1"/>
      <c r="S51" s="1"/>
      <c r="U51" s="1"/>
      <c r="V51" s="1"/>
      <c r="W51" s="1"/>
    </row>
    <row r="52" spans="1:23" s="2" customFormat="1" ht="19.5">
      <c r="A52" s="28"/>
      <c r="B52" s="1"/>
      <c r="C52" s="8"/>
      <c r="D52" s="8"/>
      <c r="E52" s="8"/>
      <c r="F52" s="29"/>
      <c r="G52" s="29"/>
      <c r="H52" s="31"/>
      <c r="I52" s="32"/>
      <c r="J52" s="32"/>
      <c r="K52" s="25"/>
      <c r="L52" s="56"/>
      <c r="M52" s="56"/>
      <c r="N52" s="43"/>
      <c r="O52" s="43"/>
      <c r="P52" s="27"/>
      <c r="Q52" s="25"/>
      <c r="R52" s="1"/>
      <c r="S52" s="1"/>
      <c r="U52" s="1"/>
      <c r="V52" s="1"/>
      <c r="W52" s="1"/>
    </row>
    <row r="53" spans="1:23" s="2" customFormat="1" ht="20.25" thickBot="1">
      <c r="A53" s="28"/>
      <c r="B53" s="8" t="s">
        <v>66</v>
      </c>
      <c r="C53" s="8"/>
      <c r="D53" s="8"/>
      <c r="E53" s="8"/>
      <c r="F53" s="41">
        <f>F50+F47+F33+F10</f>
        <v>6851434.4700000007</v>
      </c>
      <c r="G53" s="43"/>
      <c r="H53" s="31"/>
      <c r="I53" s="32"/>
      <c r="J53" s="41">
        <f>J50+J47+J33+J10</f>
        <v>5841468.4425000055</v>
      </c>
      <c r="K53" s="57"/>
      <c r="L53" s="8" t="s">
        <v>67</v>
      </c>
      <c r="M53" s="8"/>
      <c r="N53" s="41">
        <f>N50+N43+N19+N24</f>
        <v>6851434.4715452995</v>
      </c>
      <c r="O53" s="43"/>
      <c r="P53" s="41">
        <f>P50+P43+P19+P24</f>
        <v>5841468.4465452936</v>
      </c>
      <c r="Q53" s="57"/>
      <c r="R53" s="42">
        <f>+F53-N53</f>
        <v>-1.545298844575882E-3</v>
      </c>
      <c r="S53" s="42">
        <f>+J53-P53</f>
        <v>-4.0452880784869194E-3</v>
      </c>
      <c r="U53" s="1"/>
      <c r="V53" s="1"/>
      <c r="W53" s="1"/>
    </row>
    <row r="54" spans="1:23" s="2" customFormat="1" ht="19.5" thickTop="1">
      <c r="A54" s="28"/>
      <c r="B54" s="1"/>
      <c r="C54" s="1"/>
      <c r="D54" s="1"/>
      <c r="E54" s="1"/>
      <c r="F54" s="1"/>
      <c r="G54" s="1"/>
      <c r="H54" s="31"/>
      <c r="I54" s="32"/>
      <c r="J54" s="32"/>
      <c r="K54" s="57"/>
      <c r="L54" s="1"/>
      <c r="M54" s="1"/>
      <c r="N54" s="27"/>
      <c r="O54" s="27"/>
      <c r="P54" s="27"/>
      <c r="Q54" s="57"/>
      <c r="R54" s="1"/>
      <c r="S54" s="1"/>
      <c r="U54" s="1"/>
      <c r="V54" s="1"/>
      <c r="W54" s="1"/>
    </row>
    <row r="55" spans="1:23" s="2" customFormat="1" ht="20.25" thickBot="1">
      <c r="A55" s="58"/>
      <c r="B55" s="59"/>
      <c r="C55" s="59"/>
      <c r="D55" s="59"/>
      <c r="E55" s="59"/>
      <c r="F55" s="59"/>
      <c r="G55" s="59"/>
      <c r="H55" s="60"/>
      <c r="I55" s="61"/>
      <c r="J55" s="62"/>
      <c r="K55" s="63"/>
      <c r="L55" s="1"/>
      <c r="M55" s="1"/>
      <c r="N55" s="64"/>
      <c r="O55" s="64"/>
      <c r="P55" s="64"/>
      <c r="Q55" s="63"/>
      <c r="R55" s="1"/>
      <c r="S55" s="1"/>
      <c r="U55" s="1"/>
      <c r="V55" s="1"/>
      <c r="W55" s="1"/>
    </row>
    <row r="56" spans="1:23" s="2" customFormat="1" ht="19.5">
      <c r="A56" s="65"/>
      <c r="B56" s="150" t="s">
        <v>68</v>
      </c>
      <c r="C56" s="150"/>
      <c r="D56" s="150"/>
      <c r="E56" s="150"/>
      <c r="F56" s="150"/>
      <c r="G56" s="140"/>
      <c r="H56" s="66"/>
      <c r="I56" s="67"/>
      <c r="J56" s="67"/>
      <c r="K56" s="68"/>
      <c r="L56" s="149" t="s">
        <v>69</v>
      </c>
      <c r="M56" s="150"/>
      <c r="N56" s="150"/>
      <c r="O56" s="150"/>
      <c r="P56" s="150"/>
      <c r="Q56" s="68"/>
      <c r="R56" s="1"/>
      <c r="S56" s="1"/>
      <c r="U56" s="1"/>
      <c r="V56" s="1"/>
      <c r="W56" s="1"/>
    </row>
    <row r="57" spans="1:23" s="2" customFormat="1" ht="20.25" thickBot="1">
      <c r="A57" s="58"/>
      <c r="B57" s="153" t="s">
        <v>127</v>
      </c>
      <c r="C57" s="153"/>
      <c r="D57" s="153"/>
      <c r="E57" s="153"/>
      <c r="F57" s="153"/>
      <c r="G57" s="142"/>
      <c r="H57" s="70"/>
      <c r="I57" s="71"/>
      <c r="J57" s="71"/>
      <c r="K57" s="63"/>
      <c r="L57" s="58"/>
      <c r="M57" s="59"/>
      <c r="N57" s="72"/>
      <c r="O57" s="72"/>
      <c r="P57" s="72"/>
      <c r="Q57" s="63"/>
      <c r="R57" s="1"/>
      <c r="S57" s="1"/>
      <c r="U57" s="1"/>
      <c r="V57" s="1"/>
      <c r="W57" s="1"/>
    </row>
    <row r="58" spans="1:23" s="2" customFormat="1">
      <c r="A58" s="28"/>
      <c r="B58" s="1"/>
      <c r="C58" s="1"/>
      <c r="D58" s="1"/>
      <c r="E58" s="1"/>
      <c r="F58" s="1"/>
      <c r="G58" s="1"/>
      <c r="H58" s="31"/>
      <c r="I58" s="32"/>
      <c r="J58" s="32"/>
      <c r="K58" s="25"/>
      <c r="L58" s="28"/>
      <c r="M58" s="1"/>
      <c r="N58" s="27"/>
      <c r="O58" s="27"/>
      <c r="P58" s="27"/>
      <c r="Q58" s="25"/>
      <c r="R58" s="1"/>
      <c r="S58" s="1"/>
      <c r="U58" s="1"/>
      <c r="V58" s="1"/>
      <c r="W58" s="1"/>
    </row>
    <row r="59" spans="1:23" s="2" customFormat="1" ht="58.5">
      <c r="A59" s="28"/>
      <c r="B59" s="1"/>
      <c r="C59" s="1"/>
      <c r="D59" s="158" t="s">
        <v>122</v>
      </c>
      <c r="E59" s="158"/>
      <c r="F59" s="158"/>
      <c r="G59" s="139"/>
      <c r="H59" s="158" t="s">
        <v>124</v>
      </c>
      <c r="I59" s="158"/>
      <c r="J59" s="158"/>
      <c r="K59" s="25"/>
      <c r="L59" s="28"/>
      <c r="M59" s="1"/>
      <c r="N59" s="15" t="s">
        <v>122</v>
      </c>
      <c r="O59" s="27"/>
      <c r="P59" s="15" t="s">
        <v>123</v>
      </c>
      <c r="Q59" s="25"/>
      <c r="R59" s="1"/>
      <c r="S59" s="1"/>
      <c r="U59" s="1"/>
      <c r="V59" s="1"/>
      <c r="W59" s="1"/>
    </row>
    <row r="60" spans="1:23" s="2" customFormat="1" ht="19.5">
      <c r="A60" s="28"/>
      <c r="B60" s="8" t="s">
        <v>72</v>
      </c>
      <c r="C60" s="1"/>
      <c r="D60" s="1"/>
      <c r="E60" s="1"/>
      <c r="F60" s="1"/>
      <c r="G60" s="1"/>
      <c r="H60" s="37"/>
      <c r="I60" s="29"/>
      <c r="J60" s="29"/>
      <c r="K60" s="25"/>
      <c r="L60" s="28"/>
      <c r="M60" s="1"/>
      <c r="N60" s="145"/>
      <c r="O60" s="27"/>
      <c r="P60" s="27"/>
      <c r="Q60" s="25"/>
      <c r="R60" s="1"/>
      <c r="S60" s="1"/>
      <c r="U60" s="1"/>
      <c r="V60" s="1"/>
      <c r="W60" s="1"/>
    </row>
    <row r="61" spans="1:23" s="2" customFormat="1">
      <c r="A61" s="28"/>
      <c r="B61" s="1" t="s">
        <v>73</v>
      </c>
      <c r="C61" s="1"/>
      <c r="D61" s="1"/>
      <c r="E61" s="1">
        <v>1628601.61</v>
      </c>
      <c r="F61" s="1"/>
      <c r="G61" s="1"/>
      <c r="H61" s="37"/>
      <c r="I61" s="29">
        <v>1669804.4400000004</v>
      </c>
      <c r="J61" s="29"/>
      <c r="K61" s="25"/>
      <c r="L61" s="28"/>
      <c r="M61" s="1"/>
      <c r="N61" s="27"/>
      <c r="O61" s="27"/>
      <c r="P61" s="27"/>
      <c r="Q61" s="25"/>
      <c r="R61" s="1"/>
      <c r="S61" s="1"/>
      <c r="U61" s="1"/>
      <c r="V61" s="1"/>
      <c r="W61" s="1"/>
    </row>
    <row r="62" spans="1:23" s="2" customFormat="1">
      <c r="A62" s="28"/>
      <c r="B62" s="1" t="s">
        <v>74</v>
      </c>
      <c r="C62" s="1"/>
      <c r="D62" s="1"/>
      <c r="E62" s="1">
        <v>14246.61</v>
      </c>
      <c r="F62" s="1"/>
      <c r="G62" s="1"/>
      <c r="H62" s="37"/>
      <c r="I62" s="29">
        <v>39387.480000000003</v>
      </c>
      <c r="J62" s="29"/>
      <c r="K62" s="25"/>
      <c r="L62" s="46" t="s">
        <v>75</v>
      </c>
      <c r="M62" s="29"/>
      <c r="N62" s="29">
        <f>F92</f>
        <v>447431.06999999902</v>
      </c>
      <c r="O62" s="27"/>
      <c r="P62" s="29">
        <f>+J92</f>
        <v>616588.15750000393</v>
      </c>
      <c r="Q62" s="25"/>
      <c r="R62" s="1"/>
      <c r="S62" s="1"/>
      <c r="U62" s="1"/>
      <c r="V62" s="1"/>
      <c r="W62" s="1"/>
    </row>
    <row r="63" spans="1:23" s="2" customFormat="1">
      <c r="A63" s="28"/>
      <c r="B63" s="1" t="s">
        <v>76</v>
      </c>
      <c r="C63" s="1"/>
      <c r="D63" s="1"/>
      <c r="E63" s="51">
        <v>994529.74</v>
      </c>
      <c r="F63" s="1">
        <f>SUM(E61:E63)</f>
        <v>2637377.96</v>
      </c>
      <c r="G63" s="1"/>
      <c r="H63" s="37"/>
      <c r="I63" s="75">
        <v>909717.93999999983</v>
      </c>
      <c r="J63" s="1">
        <f>SUM(I61:I63)</f>
        <v>2618909.8600000003</v>
      </c>
      <c r="K63" s="25"/>
      <c r="L63" s="76" t="s">
        <v>77</v>
      </c>
      <c r="M63" s="29"/>
      <c r="N63" s="27"/>
      <c r="O63" s="27"/>
      <c r="P63" s="27"/>
      <c r="Q63" s="25"/>
      <c r="R63" s="1"/>
      <c r="S63" s="1"/>
      <c r="U63" s="1"/>
      <c r="V63" s="1"/>
      <c r="W63" s="1"/>
    </row>
    <row r="64" spans="1:23" s="2" customFormat="1">
      <c r="A64" s="28"/>
      <c r="B64" s="1" t="s">
        <v>78</v>
      </c>
      <c r="C64" s="1"/>
      <c r="D64" s="1"/>
      <c r="E64" s="1"/>
      <c r="F64" s="1">
        <v>1396959.8440000007</v>
      </c>
      <c r="G64" s="1"/>
      <c r="H64" s="37"/>
      <c r="I64" s="29"/>
      <c r="J64" s="29">
        <v>1650999.4754999964</v>
      </c>
      <c r="K64" s="25"/>
      <c r="L64" s="1" t="s">
        <v>79</v>
      </c>
      <c r="M64" s="29"/>
      <c r="N64" s="29">
        <f>+P65</f>
        <v>1269466.9815453012</v>
      </c>
      <c r="O64" s="27"/>
      <c r="P64" s="29">
        <v>652878.82404529734</v>
      </c>
      <c r="Q64" s="25"/>
      <c r="R64" s="1"/>
      <c r="S64" s="1"/>
      <c r="U64" s="1"/>
      <c r="V64" s="1"/>
      <c r="W64" s="1"/>
    </row>
    <row r="65" spans="1:23" s="2" customFormat="1" ht="19.5">
      <c r="A65" s="28"/>
      <c r="B65" s="8" t="s">
        <v>80</v>
      </c>
      <c r="C65" s="1"/>
      <c r="D65" s="1"/>
      <c r="E65" s="1"/>
      <c r="F65" s="77">
        <f>F63-F64</f>
        <v>1240418.1159999992</v>
      </c>
      <c r="G65" s="8"/>
      <c r="H65" s="37"/>
      <c r="I65" s="29"/>
      <c r="J65" s="77">
        <f>J63-J64</f>
        <v>967910.38450000389</v>
      </c>
      <c r="K65" s="25"/>
      <c r="L65" s="46" t="s">
        <v>81</v>
      </c>
      <c r="M65" s="1"/>
      <c r="N65" s="78">
        <f>SUM(N62:N64)</f>
        <v>1716898.0515453001</v>
      </c>
      <c r="O65" s="27"/>
      <c r="P65" s="78">
        <f>SUM(P62:P64)</f>
        <v>1269466.9815453012</v>
      </c>
      <c r="Q65" s="25"/>
      <c r="R65" s="1"/>
      <c r="U65" s="1"/>
      <c r="V65" s="1"/>
      <c r="W65" s="1"/>
    </row>
    <row r="66" spans="1:23" s="2" customFormat="1">
      <c r="A66" s="28"/>
      <c r="B66" s="1" t="s">
        <v>82</v>
      </c>
      <c r="C66" s="1"/>
      <c r="D66" s="1"/>
      <c r="E66" s="1"/>
      <c r="F66" s="1">
        <v>120471.93</v>
      </c>
      <c r="G66" s="1"/>
      <c r="H66" s="37"/>
      <c r="I66" s="29"/>
      <c r="J66" s="29">
        <v>70522.200000000012</v>
      </c>
      <c r="K66" s="25"/>
      <c r="L66" s="1"/>
      <c r="M66" s="1"/>
      <c r="N66" s="27"/>
      <c r="O66" s="27"/>
      <c r="P66" s="27"/>
      <c r="Q66" s="25"/>
      <c r="R66" s="1"/>
      <c r="S66" s="1"/>
      <c r="U66" s="1"/>
      <c r="V66" s="1"/>
      <c r="W66" s="1"/>
    </row>
    <row r="67" spans="1:23" s="2" customFormat="1" ht="19.5">
      <c r="A67" s="28"/>
      <c r="B67" s="1" t="s">
        <v>83</v>
      </c>
      <c r="C67" s="1"/>
      <c r="D67" s="1"/>
      <c r="E67" s="1"/>
      <c r="F67" s="77">
        <f>F65+F66</f>
        <v>1360890.0459999992</v>
      </c>
      <c r="G67" s="8"/>
      <c r="H67" s="37"/>
      <c r="I67" s="29"/>
      <c r="J67" s="77">
        <f>J65+J66</f>
        <v>1038432.5845000038</v>
      </c>
      <c r="K67" s="25"/>
      <c r="L67" s="28" t="s">
        <v>126</v>
      </c>
      <c r="M67" s="1"/>
      <c r="N67" s="29">
        <v>-39568.269999999997</v>
      </c>
      <c r="O67" s="29"/>
      <c r="P67" s="29">
        <v>0</v>
      </c>
      <c r="Q67" s="25"/>
      <c r="R67" s="1"/>
      <c r="S67" s="1"/>
      <c r="U67" s="1"/>
      <c r="V67" s="1"/>
      <c r="W67" s="1"/>
    </row>
    <row r="68" spans="1:23" s="2" customFormat="1" ht="19.5">
      <c r="A68" s="28"/>
      <c r="B68" s="1" t="s">
        <v>84</v>
      </c>
      <c r="C68" s="1"/>
      <c r="D68" s="1"/>
      <c r="E68" s="1"/>
      <c r="F68" s="1"/>
      <c r="G68" s="1"/>
      <c r="H68" s="37"/>
      <c r="I68" s="29"/>
      <c r="J68" s="29"/>
      <c r="K68" s="25"/>
      <c r="L68" s="28" t="s">
        <v>81</v>
      </c>
      <c r="M68" s="1"/>
      <c r="N68" s="78">
        <f>SUM(N65:N67)</f>
        <v>1677329.7815453</v>
      </c>
      <c r="O68" s="1"/>
      <c r="P68" s="78">
        <f>SUM(P65:P67)</f>
        <v>1269466.9815453012</v>
      </c>
      <c r="Q68" s="25"/>
      <c r="R68" s="42">
        <f>+N17-N68</f>
        <v>0</v>
      </c>
      <c r="S68" s="42">
        <f>+P17-P68</f>
        <v>0</v>
      </c>
      <c r="U68" s="1"/>
      <c r="V68" s="1"/>
      <c r="W68" s="1"/>
    </row>
    <row r="69" spans="1:23" s="2" customFormat="1" ht="19.5">
      <c r="A69" s="28"/>
      <c r="B69" s="1" t="s">
        <v>85</v>
      </c>
      <c r="C69" s="1">
        <v>2229076.29</v>
      </c>
      <c r="D69" s="1"/>
      <c r="E69" s="1">
        <v>853733.89600000018</v>
      </c>
      <c r="F69" s="1"/>
      <c r="G69" s="1"/>
      <c r="H69" s="37"/>
      <c r="I69" s="29">
        <v>777224.40949999902</v>
      </c>
      <c r="J69" s="29"/>
      <c r="K69" s="25"/>
      <c r="L69" s="79"/>
      <c r="M69" s="26"/>
      <c r="N69" s="26"/>
      <c r="O69" s="26"/>
      <c r="P69" s="26"/>
      <c r="Q69" s="25"/>
      <c r="R69" s="1"/>
      <c r="S69" s="1"/>
      <c r="U69" s="1"/>
      <c r="V69" s="1"/>
      <c r="W69" s="1"/>
    </row>
    <row r="70" spans="1:23" s="2" customFormat="1" ht="19.5">
      <c r="A70" s="28"/>
      <c r="B70" s="1" t="s">
        <v>87</v>
      </c>
      <c r="C70" s="1">
        <v>37353.599999999999</v>
      </c>
      <c r="D70" s="1"/>
      <c r="E70" s="51">
        <v>146747.74000000002</v>
      </c>
      <c r="F70" s="1">
        <f>(E69+E70)</f>
        <v>1000481.6360000002</v>
      </c>
      <c r="G70" s="1"/>
      <c r="H70" s="37"/>
      <c r="I70" s="75">
        <v>110884.81</v>
      </c>
      <c r="J70" s="1">
        <f>(I69+I70)</f>
        <v>888109.21949999896</v>
      </c>
      <c r="K70" s="25"/>
      <c r="L70" s="79"/>
      <c r="M70" s="80"/>
      <c r="N70" s="26"/>
      <c r="O70" s="80"/>
      <c r="P70" s="1"/>
      <c r="Q70" s="25"/>
      <c r="R70" s="1"/>
      <c r="S70" s="1"/>
      <c r="U70" s="1"/>
      <c r="V70" s="1"/>
      <c r="W70" s="1"/>
    </row>
    <row r="71" spans="1:23" s="2" customFormat="1" ht="19.5">
      <c r="A71" s="28"/>
      <c r="B71" s="8" t="s">
        <v>88</v>
      </c>
      <c r="C71" s="1"/>
      <c r="D71" s="1"/>
      <c r="E71" s="1"/>
      <c r="F71" s="77">
        <f>F67-F70</f>
        <v>360408.40999999898</v>
      </c>
      <c r="G71" s="8"/>
      <c r="H71" s="37"/>
      <c r="I71" s="29"/>
      <c r="J71" s="77">
        <f>J67-J70</f>
        <v>150323.36500000488</v>
      </c>
      <c r="K71" s="25"/>
      <c r="L71" s="38"/>
      <c r="M71" s="81"/>
      <c r="N71" s="82"/>
      <c r="O71" s="81"/>
      <c r="P71" s="1"/>
      <c r="Q71" s="25"/>
      <c r="R71" s="1"/>
      <c r="S71" s="1"/>
      <c r="U71" s="1"/>
      <c r="V71" s="1"/>
      <c r="W71" s="1"/>
    </row>
    <row r="72" spans="1:23" s="2" customFormat="1" ht="19.5" customHeight="1">
      <c r="A72" s="28"/>
      <c r="B72" s="1" t="s">
        <v>89</v>
      </c>
      <c r="C72" s="1"/>
      <c r="D72" s="1"/>
      <c r="E72" s="1"/>
      <c r="F72" s="1"/>
      <c r="G72" s="1"/>
      <c r="H72" s="37"/>
      <c r="I72" s="29"/>
      <c r="J72" s="29"/>
      <c r="K72" s="25"/>
      <c r="L72" s="160" t="s">
        <v>139</v>
      </c>
      <c r="M72" s="161"/>
      <c r="N72" s="161"/>
      <c r="O72" s="161"/>
      <c r="P72" s="161"/>
      <c r="Q72" s="25"/>
      <c r="R72" s="1"/>
      <c r="S72" s="1"/>
      <c r="U72" s="1"/>
      <c r="V72" s="1"/>
      <c r="W72" s="1"/>
    </row>
    <row r="73" spans="1:23" s="2" customFormat="1" ht="19.5">
      <c r="A73" s="28"/>
      <c r="B73" s="1" t="s">
        <v>92</v>
      </c>
      <c r="C73" s="1"/>
      <c r="D73" s="1"/>
      <c r="E73" s="1">
        <v>9678.9</v>
      </c>
      <c r="F73" s="1"/>
      <c r="G73" s="1"/>
      <c r="H73" s="37"/>
      <c r="I73" s="29">
        <v>8139.92</v>
      </c>
      <c r="J73" s="29"/>
      <c r="K73" s="25"/>
      <c r="L73" s="138"/>
      <c r="M73" s="161"/>
      <c r="N73" s="161"/>
      <c r="O73" s="161"/>
      <c r="P73" s="161"/>
      <c r="Q73" s="25"/>
      <c r="R73" s="1"/>
      <c r="S73" s="1"/>
      <c r="U73" s="1"/>
      <c r="V73" s="1"/>
      <c r="W73" s="1"/>
    </row>
    <row r="74" spans="1:23" s="2" customFormat="1" ht="19.5">
      <c r="A74" s="28"/>
      <c r="B74" s="1" t="s">
        <v>93</v>
      </c>
      <c r="C74" s="1"/>
      <c r="D74" s="1"/>
      <c r="E74" s="1"/>
      <c r="F74" s="1"/>
      <c r="G74" s="1"/>
      <c r="H74" s="37"/>
      <c r="I74" s="29"/>
      <c r="J74" s="29"/>
      <c r="K74" s="25"/>
      <c r="L74" s="79"/>
      <c r="M74" s="80"/>
      <c r="N74" s="26"/>
      <c r="O74" s="80"/>
      <c r="P74" s="1"/>
      <c r="Q74" s="25"/>
      <c r="R74" s="1"/>
      <c r="S74" s="1"/>
      <c r="U74" s="1"/>
      <c r="V74" s="1"/>
      <c r="W74" s="1"/>
    </row>
    <row r="75" spans="1:23" s="2" customFormat="1" ht="19.5">
      <c r="A75" s="28"/>
      <c r="B75" s="1" t="s">
        <v>125</v>
      </c>
      <c r="C75" s="1"/>
      <c r="D75" s="1"/>
      <c r="E75" s="1">
        <v>104020.54</v>
      </c>
      <c r="F75" s="1"/>
      <c r="G75" s="1"/>
      <c r="H75" s="37"/>
      <c r="I75" s="29"/>
      <c r="J75" s="29"/>
      <c r="K75" s="25"/>
      <c r="L75" s="138" t="s">
        <v>90</v>
      </c>
      <c r="M75" s="162" t="s">
        <v>91</v>
      </c>
      <c r="N75" s="162"/>
      <c r="O75" s="162"/>
      <c r="P75" s="162"/>
      <c r="Q75" s="25"/>
      <c r="R75" s="1"/>
      <c r="S75" s="1"/>
      <c r="U75" s="1"/>
      <c r="V75" s="1"/>
      <c r="W75" s="1"/>
    </row>
    <row r="76" spans="1:23" s="2" customFormat="1" ht="19.5">
      <c r="A76" s="28"/>
      <c r="B76" s="1" t="s">
        <v>94</v>
      </c>
      <c r="C76" s="1"/>
      <c r="D76" s="1"/>
      <c r="E76" s="51">
        <v>14384.439999999999</v>
      </c>
      <c r="F76" s="1">
        <f>E73-E76-E75</f>
        <v>-108726.07999999999</v>
      </c>
      <c r="G76" s="1"/>
      <c r="H76" s="37"/>
      <c r="I76" s="75">
        <v>17864.11</v>
      </c>
      <c r="J76" s="1">
        <f>I73-I76</f>
        <v>-9724.19</v>
      </c>
      <c r="K76" s="25"/>
      <c r="L76" s="138" t="s">
        <v>142</v>
      </c>
      <c r="M76" s="80"/>
      <c r="N76" s="161" t="s">
        <v>143</v>
      </c>
      <c r="O76" s="161"/>
      <c r="P76" s="161"/>
      <c r="Q76" s="25"/>
      <c r="R76" s="1"/>
      <c r="S76" s="1"/>
      <c r="U76" s="1"/>
      <c r="V76" s="1"/>
      <c r="W76" s="1"/>
    </row>
    <row r="77" spans="1:23" s="2" customFormat="1" ht="19.5">
      <c r="A77" s="28"/>
      <c r="B77" s="8" t="s">
        <v>95</v>
      </c>
      <c r="C77" s="1"/>
      <c r="D77" s="1"/>
      <c r="E77" s="1"/>
      <c r="F77" s="77">
        <f>F71+F76</f>
        <v>251682.329999999</v>
      </c>
      <c r="G77" s="8"/>
      <c r="H77" s="37"/>
      <c r="I77" s="29"/>
      <c r="J77" s="77">
        <f>J71+J76</f>
        <v>140599.17500000488</v>
      </c>
      <c r="K77" s="25"/>
      <c r="L77" s="79"/>
      <c r="M77" s="64"/>
      <c r="N77" s="1"/>
      <c r="O77" s="64"/>
      <c r="P77" s="1"/>
      <c r="Q77" s="25"/>
      <c r="R77" s="1"/>
      <c r="S77" s="1"/>
      <c r="U77" s="1"/>
      <c r="V77" s="1"/>
      <c r="W77" s="1"/>
    </row>
    <row r="78" spans="1:23" s="2" customFormat="1" ht="19.5">
      <c r="A78" s="28"/>
      <c r="B78" s="1" t="s">
        <v>96</v>
      </c>
      <c r="C78" s="1"/>
      <c r="D78" s="1"/>
      <c r="E78" s="1"/>
      <c r="F78" s="1"/>
      <c r="G78" s="1"/>
      <c r="H78" s="37"/>
      <c r="I78" s="29"/>
      <c r="J78" s="29"/>
      <c r="K78" s="25"/>
      <c r="L78" s="146" t="s">
        <v>144</v>
      </c>
      <c r="M78" s="161" t="s">
        <v>145</v>
      </c>
      <c r="N78" s="161"/>
      <c r="O78" s="161"/>
      <c r="P78" s="161"/>
      <c r="Q78" s="25"/>
      <c r="R78" s="1"/>
      <c r="S78" s="1"/>
      <c r="U78" s="1"/>
      <c r="V78" s="1"/>
      <c r="W78" s="1"/>
    </row>
    <row r="79" spans="1:23" s="2" customFormat="1" ht="19.5">
      <c r="A79" s="28"/>
      <c r="B79" s="1" t="s">
        <v>98</v>
      </c>
      <c r="C79" s="1">
        <v>1526786.76</v>
      </c>
      <c r="D79" s="1">
        <v>118659.88</v>
      </c>
      <c r="E79" s="1"/>
      <c r="F79" s="1"/>
      <c r="G79" s="1"/>
      <c r="H79" s="37">
        <v>131665.20000000001</v>
      </c>
      <c r="I79" s="29"/>
      <c r="J79" s="29"/>
      <c r="K79" s="25"/>
      <c r="L79" s="146"/>
      <c r="M79" s="1"/>
      <c r="N79" s="1"/>
      <c r="P79" s="1"/>
      <c r="Q79" s="25"/>
      <c r="R79" s="1"/>
      <c r="S79" s="1"/>
      <c r="U79" s="1"/>
      <c r="V79" s="1"/>
      <c r="W79" s="1"/>
    </row>
    <row r="80" spans="1:23" s="2" customFormat="1" ht="19.5">
      <c r="A80" s="28"/>
      <c r="B80" s="1" t="s">
        <v>99</v>
      </c>
      <c r="C80" s="1">
        <v>257452.6</v>
      </c>
      <c r="D80" s="51">
        <f>110141.94+12709.04</f>
        <v>122850.98000000001</v>
      </c>
      <c r="E80" s="1">
        <f>SUM(D79:D80)</f>
        <v>241510.86000000002</v>
      </c>
      <c r="F80" s="1"/>
      <c r="G80" s="1"/>
      <c r="H80" s="75">
        <v>486120.38999999996</v>
      </c>
      <c r="I80" s="1">
        <f>SUM(H79:H80)</f>
        <v>617785.59</v>
      </c>
      <c r="J80" s="29"/>
      <c r="K80" s="25"/>
      <c r="L80" s="28"/>
      <c r="M80" s="80"/>
      <c r="N80" s="26"/>
      <c r="O80" s="139"/>
      <c r="P80" s="1"/>
      <c r="Q80" s="25"/>
      <c r="R80" s="1"/>
      <c r="S80" s="1"/>
      <c r="U80" s="1"/>
      <c r="V80" s="1"/>
      <c r="W80" s="1"/>
    </row>
    <row r="81" spans="1:23" s="2" customFormat="1" ht="19.5">
      <c r="A81" s="28"/>
      <c r="B81" s="1"/>
      <c r="C81" s="1"/>
      <c r="D81" s="1"/>
      <c r="E81" s="1"/>
      <c r="F81" s="1"/>
      <c r="G81" s="1"/>
      <c r="H81" s="37"/>
      <c r="I81" s="29"/>
      <c r="J81" s="29"/>
      <c r="K81" s="25"/>
      <c r="L81" s="138"/>
      <c r="M81" s="26"/>
      <c r="N81" s="26"/>
      <c r="O81" s="26"/>
      <c r="P81" s="26"/>
      <c r="Q81" s="25"/>
      <c r="R81" s="1"/>
      <c r="S81" s="1"/>
      <c r="U81" s="1"/>
      <c r="V81" s="1"/>
      <c r="W81" s="1"/>
    </row>
    <row r="82" spans="1:23" ht="19.5">
      <c r="A82" s="28"/>
      <c r="B82" s="1" t="s">
        <v>93</v>
      </c>
      <c r="H82" s="37"/>
      <c r="I82" s="29"/>
      <c r="J82" s="29"/>
      <c r="K82" s="25"/>
      <c r="L82" s="160"/>
      <c r="M82" s="161"/>
      <c r="N82" s="161"/>
      <c r="O82" s="161"/>
      <c r="P82" s="161"/>
      <c r="Q82" s="25"/>
    </row>
    <row r="83" spans="1:23" ht="19.5">
      <c r="A83" s="28"/>
      <c r="B83" s="1" t="s">
        <v>101</v>
      </c>
      <c r="C83" s="1">
        <v>2989.33</v>
      </c>
      <c r="D83" s="1">
        <v>10009.17</v>
      </c>
      <c r="H83" s="37">
        <v>28940.73</v>
      </c>
      <c r="I83" s="29"/>
      <c r="J83" s="29"/>
      <c r="K83" s="25"/>
      <c r="L83" s="160" t="s">
        <v>100</v>
      </c>
      <c r="M83" s="161"/>
      <c r="N83" s="161"/>
      <c r="O83" s="161"/>
      <c r="P83" s="161"/>
      <c r="Q83" s="25"/>
    </row>
    <row r="84" spans="1:23" ht="19.5">
      <c r="A84" s="28"/>
      <c r="B84" s="39" t="s">
        <v>102</v>
      </c>
      <c r="D84" s="1">
        <v>0</v>
      </c>
      <c r="H84" s="37">
        <v>11539.570000000931</v>
      </c>
      <c r="I84" s="29"/>
      <c r="J84" s="29"/>
      <c r="K84" s="25"/>
      <c r="L84" s="84"/>
      <c r="M84" s="85"/>
      <c r="N84" s="86"/>
      <c r="O84" s="85"/>
      <c r="P84" s="1"/>
      <c r="Q84" s="25"/>
    </row>
    <row r="85" spans="1:23" ht="19.5">
      <c r="A85" s="28"/>
      <c r="B85" s="1" t="s">
        <v>103</v>
      </c>
      <c r="C85" s="1">
        <v>55600.68</v>
      </c>
      <c r="D85" s="1">
        <v>20000</v>
      </c>
      <c r="H85" s="37">
        <v>41151.39</v>
      </c>
      <c r="I85" s="29"/>
      <c r="J85" s="29"/>
      <c r="K85" s="25"/>
      <c r="L85" s="138"/>
      <c r="M85" s="87"/>
      <c r="N85" s="139"/>
      <c r="O85" s="87"/>
      <c r="P85" s="1"/>
      <c r="Q85" s="25"/>
    </row>
    <row r="86" spans="1:23" ht="19.5">
      <c r="A86" s="28"/>
      <c r="B86" s="39" t="s">
        <v>104</v>
      </c>
      <c r="D86" s="51">
        <v>15752.95</v>
      </c>
      <c r="E86" s="51">
        <f>SUM(D83:D86)</f>
        <v>45762.119999999995</v>
      </c>
      <c r="F86" s="1">
        <f>+E80-E86</f>
        <v>195748.74000000002</v>
      </c>
      <c r="H86" s="75">
        <v>60164.917499999981</v>
      </c>
      <c r="I86" s="51">
        <f>SUM(H83:H86)</f>
        <v>141796.60750000092</v>
      </c>
      <c r="J86" s="1">
        <f>+I80-I86</f>
        <v>475988.98249999905</v>
      </c>
      <c r="K86" s="25"/>
      <c r="L86" s="138"/>
      <c r="M86" s="87"/>
      <c r="N86" s="139"/>
      <c r="O86" s="87"/>
      <c r="P86" s="1"/>
      <c r="Q86" s="25"/>
    </row>
    <row r="87" spans="1:23" ht="19.5">
      <c r="A87" s="28"/>
      <c r="B87" s="8" t="s">
        <v>105</v>
      </c>
      <c r="F87" s="77">
        <f>+F77+F86</f>
        <v>447431.06999999902</v>
      </c>
      <c r="H87" s="37"/>
      <c r="I87" s="29"/>
      <c r="J87" s="77">
        <f>+J77+J86</f>
        <v>616588.15750000393</v>
      </c>
      <c r="K87" s="25"/>
      <c r="L87" s="160"/>
      <c r="M87" s="161"/>
      <c r="N87" s="161"/>
      <c r="O87" s="161"/>
      <c r="P87" s="161"/>
      <c r="Q87" s="25"/>
    </row>
    <row r="88" spans="1:23" ht="19.5">
      <c r="A88" s="28"/>
      <c r="B88" s="1" t="s">
        <v>93</v>
      </c>
      <c r="H88" s="37"/>
      <c r="I88" s="29"/>
      <c r="J88" s="29"/>
      <c r="K88" s="25"/>
      <c r="L88" s="79"/>
      <c r="M88" s="26"/>
      <c r="N88" s="26"/>
      <c r="O88" s="26"/>
      <c r="P88" s="26"/>
      <c r="Q88" s="25"/>
    </row>
    <row r="89" spans="1:23">
      <c r="A89" s="28"/>
      <c r="B89" s="1" t="s">
        <v>106</v>
      </c>
      <c r="E89" s="1">
        <v>139183.15</v>
      </c>
      <c r="H89" s="37"/>
      <c r="I89" s="29">
        <v>171855.11</v>
      </c>
      <c r="J89" s="29"/>
      <c r="K89" s="25"/>
      <c r="L89" s="28"/>
      <c r="Q89" s="25"/>
    </row>
    <row r="90" spans="1:23">
      <c r="A90" s="28"/>
      <c r="B90" s="1" t="s">
        <v>107</v>
      </c>
      <c r="E90" s="51">
        <v>139183.15</v>
      </c>
      <c r="F90" s="1">
        <f>+E89-E90</f>
        <v>0</v>
      </c>
      <c r="H90" s="37"/>
      <c r="I90" s="51">
        <v>171855.11</v>
      </c>
      <c r="J90" s="1">
        <f>+I89-I90</f>
        <v>0</v>
      </c>
      <c r="K90" s="25"/>
      <c r="Q90" s="25"/>
    </row>
    <row r="91" spans="1:23">
      <c r="A91" s="28"/>
      <c r="H91" s="37"/>
      <c r="I91" s="29"/>
      <c r="J91" s="29"/>
      <c r="K91" s="25"/>
      <c r="Q91" s="25"/>
    </row>
    <row r="92" spans="1:23" ht="20.25" thickBot="1">
      <c r="A92" s="28"/>
      <c r="B92" s="8" t="s">
        <v>108</v>
      </c>
      <c r="F92" s="47">
        <f>+F87+F90</f>
        <v>447431.06999999902</v>
      </c>
      <c r="G92" s="8"/>
      <c r="H92" s="37"/>
      <c r="I92" s="29"/>
      <c r="J92" s="47">
        <f>+J87+J90</f>
        <v>616588.15750000393</v>
      </c>
      <c r="K92" s="25"/>
      <c r="Q92" s="25"/>
    </row>
    <row r="93" spans="1:23" ht="20.25" thickTop="1" thickBot="1">
      <c r="A93" s="58"/>
      <c r="B93" s="59"/>
      <c r="C93" s="59"/>
      <c r="D93" s="59"/>
      <c r="E93" s="59"/>
      <c r="F93" s="59"/>
      <c r="G93" s="59"/>
      <c r="H93" s="70"/>
      <c r="I93" s="71"/>
      <c r="J93" s="71"/>
      <c r="K93" s="63"/>
      <c r="L93" s="59"/>
      <c r="M93" s="59"/>
      <c r="N93" s="72"/>
      <c r="O93" s="72"/>
      <c r="P93" s="72"/>
      <c r="Q93" s="63"/>
    </row>
    <row r="94" spans="1:23">
      <c r="A94" s="120"/>
      <c r="B94" s="121"/>
      <c r="C94" s="121"/>
      <c r="D94" s="121"/>
      <c r="E94" s="121"/>
      <c r="F94" s="121"/>
      <c r="G94" s="121"/>
      <c r="H94" s="121"/>
      <c r="I94" s="121"/>
      <c r="J94" s="121"/>
      <c r="K94" s="121"/>
      <c r="L94" s="121"/>
      <c r="M94" s="121"/>
      <c r="N94" s="121"/>
      <c r="O94" s="121"/>
      <c r="P94" s="121"/>
      <c r="Q94" s="122"/>
    </row>
    <row r="95" spans="1:23">
      <c r="A95" s="123"/>
      <c r="B95" s="37"/>
      <c r="C95" s="37"/>
      <c r="D95" s="37"/>
      <c r="E95" s="37"/>
      <c r="F95" s="37"/>
      <c r="G95" s="37"/>
      <c r="H95" s="37"/>
      <c r="I95" s="37"/>
      <c r="J95" s="37"/>
      <c r="K95" s="37"/>
      <c r="L95" s="37"/>
      <c r="M95" s="37"/>
      <c r="N95" s="37"/>
      <c r="O95" s="37"/>
      <c r="P95" s="37"/>
      <c r="Q95" s="124"/>
    </row>
    <row r="96" spans="1:23">
      <c r="A96" s="123"/>
      <c r="B96" s="37"/>
      <c r="C96" s="37"/>
      <c r="D96" s="37"/>
      <c r="E96" s="37"/>
      <c r="F96" s="37"/>
      <c r="G96" s="37"/>
      <c r="H96" s="37"/>
      <c r="I96" s="37"/>
      <c r="J96" s="37"/>
      <c r="K96" s="37"/>
      <c r="L96" s="37"/>
      <c r="M96" s="37"/>
      <c r="N96" s="37"/>
      <c r="O96" s="37"/>
      <c r="P96" s="37"/>
      <c r="Q96" s="124"/>
    </row>
    <row r="97" spans="1:17">
      <c r="A97" s="123"/>
      <c r="B97" s="37"/>
      <c r="C97" s="37"/>
      <c r="D97" s="37"/>
      <c r="E97" s="37"/>
      <c r="F97" s="37"/>
      <c r="G97" s="37"/>
      <c r="H97" s="37"/>
      <c r="I97" s="37"/>
      <c r="J97" s="37"/>
      <c r="K97" s="37"/>
      <c r="L97" s="37"/>
      <c r="M97" s="37"/>
      <c r="N97" s="37"/>
      <c r="O97" s="37"/>
      <c r="P97" s="37"/>
      <c r="Q97" s="124"/>
    </row>
    <row r="98" spans="1:17">
      <c r="A98" s="123"/>
      <c r="B98" s="37"/>
      <c r="C98" s="37"/>
      <c r="D98" s="37"/>
      <c r="E98" s="37"/>
      <c r="F98" s="37"/>
      <c r="G98" s="37"/>
      <c r="H98" s="37"/>
      <c r="I98" s="37"/>
      <c r="J98" s="37"/>
      <c r="K98" s="37"/>
      <c r="L98" s="37"/>
      <c r="M98" s="37"/>
      <c r="N98" s="37"/>
      <c r="O98" s="37"/>
      <c r="P98" s="37"/>
      <c r="Q98" s="124"/>
    </row>
    <row r="99" spans="1:17">
      <c r="A99" s="123"/>
      <c r="B99" s="37"/>
      <c r="C99" s="37"/>
      <c r="D99" s="37"/>
      <c r="E99" s="37"/>
      <c r="F99" s="37"/>
      <c r="G99" s="37"/>
      <c r="H99" s="37"/>
      <c r="I99" s="37"/>
      <c r="J99" s="37"/>
      <c r="K99" s="37"/>
      <c r="L99" s="37"/>
      <c r="M99" s="37"/>
      <c r="N99" s="37"/>
      <c r="O99" s="37"/>
      <c r="P99" s="37"/>
      <c r="Q99" s="124"/>
    </row>
    <row r="100" spans="1:17">
      <c r="A100" s="123"/>
      <c r="B100" s="37"/>
      <c r="C100" s="37"/>
      <c r="D100" s="37"/>
      <c r="E100" s="37"/>
      <c r="F100" s="37"/>
      <c r="G100" s="37"/>
      <c r="H100" s="37"/>
      <c r="I100" s="37"/>
      <c r="J100" s="37"/>
      <c r="K100" s="37"/>
      <c r="L100" s="37"/>
      <c r="M100" s="37"/>
      <c r="N100" s="37"/>
      <c r="O100" s="37"/>
      <c r="P100" s="37"/>
      <c r="Q100" s="124"/>
    </row>
    <row r="101" spans="1:17">
      <c r="A101" s="123"/>
      <c r="B101" s="37"/>
      <c r="C101" s="37"/>
      <c r="D101" s="37"/>
      <c r="E101" s="37"/>
      <c r="F101" s="37"/>
      <c r="G101" s="37"/>
      <c r="H101" s="37"/>
      <c r="I101" s="37"/>
      <c r="J101" s="37"/>
      <c r="K101" s="37"/>
      <c r="L101" s="37"/>
      <c r="M101" s="37"/>
      <c r="N101" s="37"/>
      <c r="O101" s="37"/>
      <c r="P101" s="37"/>
      <c r="Q101" s="124"/>
    </row>
    <row r="102" spans="1:17">
      <c r="A102" s="123"/>
      <c r="B102" s="37"/>
      <c r="C102" s="37"/>
      <c r="D102" s="37"/>
      <c r="E102" s="37"/>
      <c r="F102" s="37"/>
      <c r="G102" s="37"/>
      <c r="H102" s="37"/>
      <c r="I102" s="37"/>
      <c r="J102" s="37"/>
      <c r="K102" s="37"/>
      <c r="L102" s="37"/>
      <c r="M102" s="37"/>
      <c r="N102" s="37"/>
      <c r="O102" s="37"/>
      <c r="P102" s="37"/>
      <c r="Q102" s="124"/>
    </row>
    <row r="103" spans="1:17">
      <c r="A103" s="123"/>
      <c r="B103" s="37"/>
      <c r="C103" s="37"/>
      <c r="D103" s="37"/>
      <c r="E103" s="37"/>
      <c r="F103" s="37"/>
      <c r="G103" s="37"/>
      <c r="H103" s="37"/>
      <c r="I103" s="37"/>
      <c r="J103" s="37"/>
      <c r="K103" s="37"/>
      <c r="L103" s="37"/>
      <c r="M103" s="37"/>
      <c r="N103" s="37"/>
      <c r="O103" s="37"/>
      <c r="P103" s="37"/>
      <c r="Q103" s="124"/>
    </row>
    <row r="104" spans="1:17">
      <c r="A104" s="123"/>
      <c r="B104" s="37"/>
      <c r="C104" s="37"/>
      <c r="D104" s="37"/>
      <c r="E104" s="37"/>
      <c r="F104" s="37"/>
      <c r="G104" s="37"/>
      <c r="H104" s="37"/>
      <c r="I104" s="37"/>
      <c r="J104" s="37"/>
      <c r="K104" s="37"/>
      <c r="L104" s="37"/>
      <c r="M104" s="37"/>
      <c r="N104" s="37"/>
      <c r="O104" s="37"/>
      <c r="P104" s="37"/>
      <c r="Q104" s="124"/>
    </row>
    <row r="105" spans="1:17">
      <c r="A105" s="123"/>
      <c r="B105" s="37"/>
      <c r="C105" s="37"/>
      <c r="D105" s="37"/>
      <c r="E105" s="37"/>
      <c r="F105" s="37"/>
      <c r="G105" s="37"/>
      <c r="H105" s="37"/>
      <c r="I105" s="37"/>
      <c r="J105" s="37"/>
      <c r="K105" s="37"/>
      <c r="L105" s="37"/>
      <c r="M105" s="37"/>
      <c r="N105" s="37"/>
      <c r="O105" s="37"/>
      <c r="P105" s="37"/>
      <c r="Q105" s="124"/>
    </row>
    <row r="106" spans="1:17">
      <c r="A106" s="123"/>
      <c r="B106" s="37"/>
      <c r="C106" s="37"/>
      <c r="D106" s="37"/>
      <c r="E106" s="37"/>
      <c r="F106" s="37"/>
      <c r="G106" s="37"/>
      <c r="H106" s="37"/>
      <c r="I106" s="37"/>
      <c r="J106" s="37"/>
      <c r="K106" s="37"/>
      <c r="L106" s="37"/>
      <c r="M106" s="37"/>
      <c r="N106" s="37"/>
      <c r="O106" s="37"/>
      <c r="P106" s="37"/>
      <c r="Q106" s="124"/>
    </row>
    <row r="107" spans="1:17">
      <c r="A107" s="123"/>
      <c r="B107" s="37"/>
      <c r="C107" s="37"/>
      <c r="D107" s="37"/>
      <c r="E107" s="37"/>
      <c r="F107" s="37"/>
      <c r="G107" s="37"/>
      <c r="H107" s="37"/>
      <c r="I107" s="37"/>
      <c r="J107" s="37"/>
      <c r="K107" s="37"/>
      <c r="L107" s="37"/>
      <c r="M107" s="37"/>
      <c r="N107" s="37"/>
      <c r="O107" s="37"/>
      <c r="P107" s="37"/>
      <c r="Q107" s="124"/>
    </row>
    <row r="108" spans="1:17">
      <c r="A108" s="123"/>
      <c r="B108" s="37"/>
      <c r="C108" s="37"/>
      <c r="D108" s="37"/>
      <c r="E108" s="37"/>
      <c r="F108" s="37"/>
      <c r="G108" s="37"/>
      <c r="H108" s="37"/>
      <c r="I108" s="37"/>
      <c r="J108" s="37"/>
      <c r="K108" s="37"/>
      <c r="L108" s="37"/>
      <c r="M108" s="37"/>
      <c r="N108" s="37"/>
      <c r="O108" s="37"/>
      <c r="P108" s="37"/>
      <c r="Q108" s="124"/>
    </row>
    <row r="109" spans="1:17">
      <c r="A109" s="123"/>
      <c r="B109" s="37"/>
      <c r="C109" s="37"/>
      <c r="D109" s="37"/>
      <c r="E109" s="37"/>
      <c r="F109" s="37"/>
      <c r="G109" s="37"/>
      <c r="H109" s="37"/>
      <c r="I109" s="37"/>
      <c r="J109" s="37"/>
      <c r="K109" s="37"/>
      <c r="L109" s="37"/>
      <c r="M109" s="37"/>
      <c r="N109" s="37"/>
      <c r="O109" s="37"/>
      <c r="P109" s="37"/>
      <c r="Q109" s="124"/>
    </row>
    <row r="110" spans="1:17">
      <c r="A110" s="123"/>
      <c r="B110" s="37"/>
      <c r="C110" s="37"/>
      <c r="D110" s="37"/>
      <c r="E110" s="37"/>
      <c r="F110" s="37"/>
      <c r="G110" s="37"/>
      <c r="H110" s="37"/>
      <c r="I110" s="37"/>
      <c r="J110" s="37"/>
      <c r="K110" s="37"/>
      <c r="L110" s="37"/>
      <c r="M110" s="37"/>
      <c r="N110" s="37"/>
      <c r="O110" s="37"/>
      <c r="P110" s="37"/>
      <c r="Q110" s="124"/>
    </row>
    <row r="111" spans="1:17">
      <c r="A111" s="123"/>
      <c r="B111" s="37"/>
      <c r="C111" s="37"/>
      <c r="D111" s="37"/>
      <c r="E111" s="37"/>
      <c r="F111" s="37"/>
      <c r="G111" s="37"/>
      <c r="H111" s="37"/>
      <c r="I111" s="37"/>
      <c r="J111" s="37"/>
      <c r="K111" s="37"/>
      <c r="L111" s="37"/>
      <c r="M111" s="37"/>
      <c r="N111" s="37"/>
      <c r="O111" s="37"/>
      <c r="P111" s="37"/>
      <c r="Q111" s="124"/>
    </row>
    <row r="112" spans="1:17">
      <c r="A112" s="123"/>
      <c r="G112" s="37"/>
      <c r="H112" s="128"/>
      <c r="I112" s="128"/>
      <c r="J112" s="128"/>
      <c r="K112" s="128"/>
      <c r="L112" s="128"/>
      <c r="M112" s="37"/>
      <c r="N112" s="37"/>
      <c r="O112" s="37"/>
      <c r="P112" s="37"/>
      <c r="Q112" s="124"/>
    </row>
    <row r="113" spans="1:17" ht="19.5">
      <c r="A113" s="123"/>
      <c r="E113" s="8"/>
      <c r="F113" s="8"/>
      <c r="G113" s="26"/>
      <c r="H113" s="129"/>
      <c r="I113" s="129"/>
      <c r="J113" s="129"/>
      <c r="K113" s="129"/>
      <c r="L113" s="129"/>
      <c r="M113" s="37"/>
      <c r="N113" s="37"/>
      <c r="O113" s="37"/>
      <c r="P113" s="37"/>
      <c r="Q113" s="124"/>
    </row>
    <row r="114" spans="1:17" ht="19.5">
      <c r="A114" s="123"/>
      <c r="E114" s="8"/>
      <c r="F114" s="129"/>
      <c r="G114" s="26"/>
      <c r="H114" s="8"/>
      <c r="I114" s="129"/>
      <c r="J114" s="129"/>
      <c r="K114" s="130" t="s">
        <v>141</v>
      </c>
      <c r="L114" s="129"/>
      <c r="M114" s="37"/>
      <c r="N114" s="37"/>
      <c r="O114" s="37"/>
      <c r="P114" s="37"/>
      <c r="Q114" s="124"/>
    </row>
    <row r="115" spans="1:17" ht="19.5">
      <c r="A115" s="123"/>
      <c r="E115" s="8"/>
      <c r="F115" s="129"/>
      <c r="G115" s="26"/>
      <c r="H115" s="8"/>
      <c r="I115" s="129"/>
      <c r="J115" s="129"/>
      <c r="K115" s="130" t="s">
        <v>113</v>
      </c>
      <c r="L115" s="129"/>
      <c r="M115" s="37"/>
      <c r="N115" s="37"/>
      <c r="O115" s="37"/>
      <c r="P115" s="37"/>
      <c r="Q115" s="124"/>
    </row>
    <row r="116" spans="1:17" ht="19.5">
      <c r="A116" s="123"/>
      <c r="E116" s="8"/>
      <c r="G116" s="130" t="s">
        <v>133</v>
      </c>
      <c r="H116" s="8"/>
      <c r="I116" s="129"/>
      <c r="J116" s="129"/>
      <c r="K116" s="129"/>
      <c r="L116" s="129"/>
      <c r="M116" s="37"/>
      <c r="N116" s="37"/>
      <c r="O116" s="37"/>
      <c r="P116" s="37"/>
      <c r="Q116" s="124"/>
    </row>
    <row r="117" spans="1:17" ht="19.5">
      <c r="A117" s="123"/>
      <c r="E117" s="8"/>
      <c r="G117" s="130" t="s">
        <v>115</v>
      </c>
      <c r="H117" s="8"/>
      <c r="I117" s="129"/>
      <c r="J117" s="129"/>
      <c r="K117" s="129"/>
      <c r="L117" s="129"/>
      <c r="M117" s="37"/>
      <c r="N117" s="37"/>
      <c r="O117" s="37"/>
      <c r="P117" s="37"/>
      <c r="Q117" s="124"/>
    </row>
    <row r="118" spans="1:17" ht="19.5">
      <c r="A118" s="123"/>
      <c r="E118" s="8"/>
      <c r="G118" s="130" t="s">
        <v>134</v>
      </c>
      <c r="H118" s="8"/>
      <c r="I118" s="129"/>
      <c r="J118" s="129"/>
      <c r="K118" s="130" t="s">
        <v>137</v>
      </c>
      <c r="L118" s="129"/>
      <c r="M118" s="37"/>
      <c r="N118" s="37"/>
      <c r="O118" s="37"/>
      <c r="P118" s="37"/>
      <c r="Q118" s="124"/>
    </row>
    <row r="119" spans="1:17" ht="19.5">
      <c r="A119" s="123"/>
      <c r="E119" s="8"/>
      <c r="G119" s="130" t="s">
        <v>135</v>
      </c>
      <c r="H119" s="8"/>
      <c r="I119" s="129"/>
      <c r="J119" s="129"/>
      <c r="K119" s="130" t="s">
        <v>138</v>
      </c>
      <c r="L119" s="129"/>
      <c r="M119" s="37"/>
      <c r="N119" s="37"/>
      <c r="O119" s="37"/>
      <c r="P119" s="37"/>
      <c r="Q119" s="124"/>
    </row>
    <row r="120" spans="1:17" ht="19.5" thickBot="1">
      <c r="A120" s="125"/>
      <c r="B120" s="126"/>
      <c r="C120" s="126"/>
      <c r="D120" s="126"/>
      <c r="E120" s="126"/>
      <c r="F120" s="126"/>
      <c r="G120" s="126"/>
      <c r="H120" s="126"/>
      <c r="I120" s="126"/>
      <c r="J120" s="126"/>
      <c r="K120" s="126"/>
      <c r="L120" s="126"/>
      <c r="M120" s="126"/>
      <c r="N120" s="126"/>
      <c r="O120" s="126"/>
      <c r="P120" s="126"/>
      <c r="Q120" s="127"/>
    </row>
  </sheetData>
  <sheetProtection formatCells="0" formatColumns="0" formatRows="0" insertColumns="0" insertRows="0" insertHyperlinks="0" deleteColumns="0" deleteRows="0" sort="0" autoFilter="0" pivotTables="0"/>
  <mergeCells count="19">
    <mergeCell ref="M73:P73"/>
    <mergeCell ref="M75:P75"/>
    <mergeCell ref="M78:P78"/>
    <mergeCell ref="L82:P82"/>
    <mergeCell ref="L87:P87"/>
    <mergeCell ref="N76:P76"/>
    <mergeCell ref="L83:P83"/>
    <mergeCell ref="L72:P72"/>
    <mergeCell ref="A1:Q1"/>
    <mergeCell ref="A2:Q2"/>
    <mergeCell ref="A3:J3"/>
    <mergeCell ref="D4:F4"/>
    <mergeCell ref="H4:J4"/>
    <mergeCell ref="H5:J5"/>
    <mergeCell ref="B56:F56"/>
    <mergeCell ref="L56:P56"/>
    <mergeCell ref="B57:F57"/>
    <mergeCell ref="D59:F59"/>
    <mergeCell ref="H59:J59"/>
  </mergeCells>
  <printOptions horizontalCentered="1"/>
  <pageMargins left="0.19685039370078741" right="0.19685039370078741" top="0.39370078740157483" bottom="0.39370078740157483" header="0.31496062992125984" footer="0.31496062992125984"/>
  <pageSetup paperSize="8" scale="44" orientation="portrait" r:id="rId1"/>
  <colBreaks count="1" manualBreakCount="1">
    <brk id="18" max="1048575" man="1"/>
  </colBreaks>
  <drawing r:id="rId2"/>
</worksheet>
</file>

<file path=xl/worksheets/sheet4.xml><?xml version="1.0" encoding="utf-8"?>
<worksheet xmlns="http://schemas.openxmlformats.org/spreadsheetml/2006/main" xmlns:r="http://schemas.openxmlformats.org/officeDocument/2006/relationships">
  <sheetPr>
    <tabColor rgb="FF0070C0"/>
    <pageSetUpPr fitToPage="1"/>
  </sheetPr>
  <dimension ref="A1:W108"/>
  <sheetViews>
    <sheetView view="pageBreakPreview" topLeftCell="A77" zoomScale="55" zoomScaleNormal="55" zoomScaleSheetLayoutView="55" workbookViewId="0">
      <selection activeCell="B98" sqref="B98:P98"/>
    </sheetView>
  </sheetViews>
  <sheetFormatPr defaultColWidth="9.33203125" defaultRowHeight="18.75"/>
  <cols>
    <col min="1" max="1" width="2.33203125" style="1" customWidth="1"/>
    <col min="2" max="2" width="95.33203125" style="1" customWidth="1"/>
    <col min="3" max="3" width="1.6640625" style="1" customWidth="1"/>
    <col min="4" max="4" width="23.83203125" style="1" customWidth="1"/>
    <col min="5" max="5" width="24.33203125" style="1" bestFit="1" customWidth="1"/>
    <col min="6" max="6" width="23.83203125" style="1" customWidth="1"/>
    <col min="7" max="7" width="1.83203125" style="1" customWidth="1"/>
    <col min="8" max="8" width="24" style="31" customWidth="1"/>
    <col min="9" max="9" width="25.1640625" style="32" customWidth="1"/>
    <col min="10" max="10" width="23.5" style="32" customWidth="1"/>
    <col min="11" max="11" width="1.83203125" style="1" customWidth="1"/>
    <col min="12" max="12" width="103.33203125" style="1" customWidth="1"/>
    <col min="13" max="13" width="1.83203125" style="1" customWidth="1"/>
    <col min="14" max="14" width="29.6640625" style="27" customWidth="1"/>
    <col min="15" max="15" width="1.5" style="27" customWidth="1"/>
    <col min="16" max="16" width="25.6640625" style="27" customWidth="1"/>
    <col min="17" max="17" width="1.6640625" style="1" customWidth="1"/>
    <col min="18" max="18" width="22.5" style="1" bestFit="1" customWidth="1"/>
    <col min="19" max="19" width="23.1640625" style="1" bestFit="1" customWidth="1"/>
    <col min="20" max="20" width="13.1640625" style="2" bestFit="1" customWidth="1"/>
    <col min="21" max="21" width="33.6640625" style="1" customWidth="1"/>
    <col min="22" max="16384" width="9.33203125" style="1"/>
  </cols>
  <sheetData>
    <row r="1" spans="1:23" ht="19.5">
      <c r="A1" s="149" t="s">
        <v>0</v>
      </c>
      <c r="B1" s="150"/>
      <c r="C1" s="150"/>
      <c r="D1" s="150"/>
      <c r="E1" s="150"/>
      <c r="F1" s="150"/>
      <c r="G1" s="150"/>
      <c r="H1" s="150"/>
      <c r="I1" s="150"/>
      <c r="J1" s="150"/>
      <c r="K1" s="150"/>
      <c r="L1" s="150"/>
      <c r="M1" s="150"/>
      <c r="N1" s="150"/>
      <c r="O1" s="150"/>
      <c r="P1" s="150"/>
      <c r="Q1" s="151"/>
    </row>
    <row r="2" spans="1:23" s="3" customFormat="1" ht="20.25" thickBot="1">
      <c r="A2" s="152" t="s">
        <v>120</v>
      </c>
      <c r="B2" s="153"/>
      <c r="C2" s="153"/>
      <c r="D2" s="153"/>
      <c r="E2" s="153"/>
      <c r="F2" s="153"/>
      <c r="G2" s="153"/>
      <c r="H2" s="153"/>
      <c r="I2" s="153"/>
      <c r="J2" s="153"/>
      <c r="K2" s="153"/>
      <c r="L2" s="153"/>
      <c r="M2" s="153"/>
      <c r="N2" s="153"/>
      <c r="O2" s="153"/>
      <c r="P2" s="153"/>
      <c r="Q2" s="154"/>
      <c r="T2" s="4"/>
    </row>
    <row r="3" spans="1:23" s="8" customFormat="1" ht="19.5">
      <c r="A3" s="149"/>
      <c r="B3" s="155"/>
      <c r="C3" s="155"/>
      <c r="D3" s="155"/>
      <c r="E3" s="155"/>
      <c r="F3" s="155"/>
      <c r="G3" s="155"/>
      <c r="H3" s="155"/>
      <c r="I3" s="155"/>
      <c r="J3" s="155"/>
      <c r="K3" s="102"/>
      <c r="L3" s="99"/>
      <c r="M3" s="99"/>
      <c r="N3" s="7"/>
      <c r="O3" s="7"/>
      <c r="P3" s="7"/>
      <c r="Q3" s="102"/>
      <c r="T3" s="9"/>
    </row>
    <row r="4" spans="1:23" s="14" customFormat="1" ht="41.25" customHeight="1">
      <c r="A4" s="10"/>
      <c r="B4" s="11" t="s">
        <v>2</v>
      </c>
      <c r="C4" s="11"/>
      <c r="D4" s="156" t="s">
        <v>122</v>
      </c>
      <c r="E4" s="156"/>
      <c r="F4" s="156"/>
      <c r="G4" s="103"/>
      <c r="H4" s="156" t="s">
        <v>123</v>
      </c>
      <c r="I4" s="156"/>
      <c r="J4" s="156"/>
      <c r="K4" s="13"/>
      <c r="L4" s="14" t="s">
        <v>5</v>
      </c>
      <c r="N4" s="15" t="s">
        <v>122</v>
      </c>
      <c r="O4" s="16"/>
      <c r="P4" s="15" t="s">
        <v>123</v>
      </c>
      <c r="Q4" s="17"/>
      <c r="R4" s="16"/>
      <c r="T4" s="18"/>
    </row>
    <row r="5" spans="1:23" s="8" customFormat="1" ht="19.5">
      <c r="A5" s="19"/>
      <c r="B5" s="20"/>
      <c r="C5" s="20"/>
      <c r="D5" s="20"/>
      <c r="E5" s="20"/>
      <c r="F5" s="20"/>
      <c r="G5" s="20"/>
      <c r="H5" s="157"/>
      <c r="I5" s="157"/>
      <c r="J5" s="157"/>
      <c r="K5" s="21"/>
      <c r="N5" s="104"/>
      <c r="O5" s="104"/>
      <c r="P5" s="104"/>
      <c r="Q5" s="21"/>
      <c r="T5" s="9"/>
    </row>
    <row r="6" spans="1:23" s="8" customFormat="1" ht="19.5">
      <c r="A6" s="19"/>
      <c r="B6" s="20"/>
      <c r="C6" s="20"/>
      <c r="D6" s="104" t="s">
        <v>6</v>
      </c>
      <c r="E6" s="104"/>
      <c r="F6" s="104" t="s">
        <v>7</v>
      </c>
      <c r="G6" s="104"/>
      <c r="H6" s="104" t="s">
        <v>6</v>
      </c>
      <c r="I6" s="104"/>
      <c r="J6" s="104" t="s">
        <v>7</v>
      </c>
      <c r="K6" s="21"/>
      <c r="N6" s="104"/>
      <c r="O6" s="104"/>
      <c r="P6" s="104"/>
      <c r="Q6" s="21"/>
      <c r="T6" s="9"/>
    </row>
    <row r="7" spans="1:23" s="8" customFormat="1" ht="19.5">
      <c r="A7" s="19"/>
      <c r="B7" s="20"/>
      <c r="C7" s="20"/>
      <c r="D7" s="104" t="s">
        <v>8</v>
      </c>
      <c r="E7" s="104" t="s">
        <v>9</v>
      </c>
      <c r="F7" s="104" t="s">
        <v>10</v>
      </c>
      <c r="G7" s="104"/>
      <c r="H7" s="104" t="s">
        <v>8</v>
      </c>
      <c r="I7" s="104" t="s">
        <v>9</v>
      </c>
      <c r="J7" s="104" t="s">
        <v>10</v>
      </c>
      <c r="K7" s="21"/>
      <c r="N7" s="104"/>
      <c r="O7" s="104"/>
      <c r="P7" s="104"/>
      <c r="Q7" s="21"/>
      <c r="T7" s="9"/>
    </row>
    <row r="8" spans="1:23" ht="19.5">
      <c r="A8" s="19"/>
      <c r="B8" s="8" t="s">
        <v>11</v>
      </c>
      <c r="C8" s="8"/>
      <c r="D8" s="8"/>
      <c r="E8" s="8"/>
      <c r="F8" s="8"/>
      <c r="G8" s="8"/>
      <c r="H8" s="23"/>
      <c r="I8" s="24"/>
      <c r="J8" s="24"/>
      <c r="K8" s="25"/>
      <c r="L8" s="26" t="s">
        <v>12</v>
      </c>
      <c r="M8" s="26"/>
      <c r="Q8" s="25"/>
    </row>
    <row r="9" spans="1:23" ht="19.5">
      <c r="A9" s="28"/>
      <c r="B9" s="1" t="s">
        <v>14</v>
      </c>
      <c r="D9" s="1">
        <v>162387.82</v>
      </c>
      <c r="E9" s="1">
        <v>162387.59</v>
      </c>
      <c r="F9" s="1">
        <f>D9-E9</f>
        <v>0.23000000001047738</v>
      </c>
      <c r="H9" s="1">
        <v>162387.82</v>
      </c>
      <c r="I9" s="1">
        <v>162387.59</v>
      </c>
      <c r="J9" s="1">
        <f>H9-I9</f>
        <v>0.23000000001047738</v>
      </c>
      <c r="K9" s="25"/>
      <c r="L9" s="8" t="s">
        <v>15</v>
      </c>
      <c r="M9" s="8"/>
      <c r="N9" s="29">
        <v>267309.17</v>
      </c>
      <c r="O9" s="29"/>
      <c r="P9" s="29">
        <v>-1510692.7100000002</v>
      </c>
      <c r="Q9" s="25"/>
    </row>
    <row r="10" spans="1:23" ht="20.25" thickBot="1">
      <c r="A10" s="28"/>
      <c r="B10" s="8" t="s">
        <v>16</v>
      </c>
      <c r="D10" s="30">
        <f>SUM(D9:D9)</f>
        <v>162387.82</v>
      </c>
      <c r="E10" s="30">
        <f>SUM(E9:E9)</f>
        <v>162387.59</v>
      </c>
      <c r="F10" s="30">
        <f>SUM(F9:F9)</f>
        <v>0.23000000001047738</v>
      </c>
      <c r="G10" s="26"/>
      <c r="H10" s="30">
        <f>SUM(H9:H9)</f>
        <v>162387.82</v>
      </c>
      <c r="I10" s="30">
        <f>SUM(I9:I9)</f>
        <v>162387.59</v>
      </c>
      <c r="J10" s="30">
        <f>SUM(J9:J9)</f>
        <v>0.23000000001047738</v>
      </c>
      <c r="K10" s="25"/>
      <c r="Q10" s="25"/>
    </row>
    <row r="11" spans="1:23" ht="39.75" thickTop="1">
      <c r="A11" s="28"/>
      <c r="K11" s="25"/>
      <c r="L11" s="33" t="s">
        <v>17</v>
      </c>
      <c r="M11" s="33"/>
      <c r="Q11" s="25"/>
    </row>
    <row r="12" spans="1:23">
      <c r="A12" s="28"/>
      <c r="K12" s="25"/>
      <c r="L12" s="1" t="s">
        <v>18</v>
      </c>
      <c r="N12" s="29">
        <v>2503334.85</v>
      </c>
      <c r="O12" s="29"/>
      <c r="P12" s="29">
        <v>2435594.65</v>
      </c>
      <c r="Q12" s="25"/>
      <c r="T12" s="34"/>
      <c r="U12" s="35"/>
      <c r="V12" s="35"/>
      <c r="W12" s="35"/>
    </row>
    <row r="13" spans="1:23" ht="19.5">
      <c r="A13" s="28"/>
      <c r="B13" s="8" t="s">
        <v>19</v>
      </c>
      <c r="C13" s="8"/>
      <c r="D13" s="8"/>
      <c r="E13" s="8"/>
      <c r="F13" s="8"/>
      <c r="G13" s="8"/>
      <c r="K13" s="25"/>
      <c r="N13" s="29"/>
      <c r="O13" s="29"/>
      <c r="P13" s="29"/>
      <c r="Q13" s="25"/>
    </row>
    <row r="14" spans="1:23" ht="19.5">
      <c r="A14" s="28"/>
      <c r="B14" s="8" t="s">
        <v>20</v>
      </c>
      <c r="C14" s="8"/>
      <c r="D14" s="8"/>
      <c r="E14" s="8"/>
      <c r="F14" s="8"/>
      <c r="G14" s="8"/>
      <c r="H14" s="36"/>
      <c r="I14" s="36"/>
      <c r="J14" s="36"/>
      <c r="K14" s="25"/>
      <c r="Q14" s="25"/>
    </row>
    <row r="15" spans="1:23" ht="19.5">
      <c r="A15" s="28"/>
      <c r="B15" s="37" t="s">
        <v>21</v>
      </c>
      <c r="D15" s="29">
        <v>0.26</v>
      </c>
      <c r="E15" s="29">
        <v>0</v>
      </c>
      <c r="F15" s="29">
        <f t="shared" ref="F15:F23" si="0">D15-E15</f>
        <v>0.26</v>
      </c>
      <c r="G15" s="29"/>
      <c r="H15" s="29">
        <v>0.26</v>
      </c>
      <c r="I15" s="29">
        <v>0</v>
      </c>
      <c r="J15" s="29">
        <f t="shared" ref="J15:J23" si="1">H15-I15</f>
        <v>0.26</v>
      </c>
      <c r="K15" s="25"/>
      <c r="L15" s="33" t="s">
        <v>22</v>
      </c>
      <c r="M15" s="33"/>
      <c r="N15" s="29"/>
      <c r="O15" s="29"/>
      <c r="P15" s="29"/>
      <c r="Q15" s="25"/>
    </row>
    <row r="16" spans="1:23">
      <c r="A16" s="38"/>
      <c r="B16" s="37" t="s">
        <v>23</v>
      </c>
      <c r="D16" s="29">
        <v>24708.25</v>
      </c>
      <c r="E16" s="29">
        <v>19828.52</v>
      </c>
      <c r="F16" s="29">
        <f t="shared" si="0"/>
        <v>4879.7299999999996</v>
      </c>
      <c r="G16" s="29"/>
      <c r="H16" s="29">
        <v>24708.25</v>
      </c>
      <c r="I16" s="29">
        <v>17843.59</v>
      </c>
      <c r="J16" s="29">
        <f t="shared" si="1"/>
        <v>6864.66</v>
      </c>
      <c r="K16" s="25"/>
      <c r="L16" s="39" t="s">
        <v>24</v>
      </c>
      <c r="N16" s="29">
        <f>+N68</f>
        <v>1681780.1515453001</v>
      </c>
      <c r="O16" s="1"/>
      <c r="P16" s="29">
        <f>+P68</f>
        <v>1269466.9815453012</v>
      </c>
      <c r="Q16" s="25"/>
    </row>
    <row r="17" spans="1:20" ht="20.25" thickBot="1">
      <c r="A17" s="28"/>
      <c r="B17" s="40" t="s">
        <v>25</v>
      </c>
      <c r="C17" s="40"/>
      <c r="D17" s="29">
        <v>1484257.56</v>
      </c>
      <c r="E17" s="29">
        <v>364513.45</v>
      </c>
      <c r="F17" s="29">
        <f t="shared" si="0"/>
        <v>1119744.1100000001</v>
      </c>
      <c r="G17" s="29"/>
      <c r="H17" s="29">
        <v>1484257.56</v>
      </c>
      <c r="I17" s="29">
        <v>305143.16000000003</v>
      </c>
      <c r="J17" s="29">
        <f t="shared" si="1"/>
        <v>1179114.3999999999</v>
      </c>
      <c r="K17" s="25"/>
      <c r="N17" s="41">
        <f>SUM(N15:N16)</f>
        <v>1681780.1515453001</v>
      </c>
      <c r="O17" s="29"/>
      <c r="P17" s="41">
        <f>SUM(P15:P16)</f>
        <v>1269466.9815453012</v>
      </c>
      <c r="Q17" s="25"/>
      <c r="R17" s="42"/>
    </row>
    <row r="18" spans="1:20" ht="19.5" thickTop="1">
      <c r="A18" s="28"/>
      <c r="B18" s="40" t="s">
        <v>26</v>
      </c>
      <c r="C18" s="40"/>
      <c r="D18" s="29">
        <v>11600</v>
      </c>
      <c r="E18" s="29">
        <v>11599.99</v>
      </c>
      <c r="F18" s="29">
        <f t="shared" si="0"/>
        <v>1.0000000000218279E-2</v>
      </c>
      <c r="G18" s="29"/>
      <c r="H18" s="29">
        <v>11600</v>
      </c>
      <c r="I18" s="29">
        <v>10702.02</v>
      </c>
      <c r="J18" s="29">
        <f t="shared" si="1"/>
        <v>897.97999999999956</v>
      </c>
      <c r="K18" s="25"/>
      <c r="Q18" s="25"/>
    </row>
    <row r="19" spans="1:20" ht="20.25" thickBot="1">
      <c r="A19" s="28"/>
      <c r="B19" s="40" t="s">
        <v>27</v>
      </c>
      <c r="C19" s="40"/>
      <c r="D19" s="29">
        <v>803875.29</v>
      </c>
      <c r="E19" s="29">
        <v>748091.12</v>
      </c>
      <c r="F19" s="29">
        <f t="shared" si="0"/>
        <v>55784.170000000042</v>
      </c>
      <c r="G19" s="29"/>
      <c r="H19" s="29">
        <v>803875.29</v>
      </c>
      <c r="I19" s="29">
        <v>681196.62</v>
      </c>
      <c r="J19" s="29">
        <f t="shared" si="1"/>
        <v>122678.67000000004</v>
      </c>
      <c r="K19" s="25"/>
      <c r="L19" s="8" t="s">
        <v>28</v>
      </c>
      <c r="M19" s="8"/>
      <c r="N19" s="41">
        <f>SUM(N9:N16)</f>
        <v>4452424.1715453006</v>
      </c>
      <c r="O19" s="43"/>
      <c r="P19" s="41">
        <f>SUM(P9:P16)</f>
        <v>2194368.9215453006</v>
      </c>
      <c r="Q19" s="25"/>
    </row>
    <row r="20" spans="1:20" ht="38.25" thickTop="1">
      <c r="A20" s="28"/>
      <c r="B20" s="44" t="s">
        <v>29</v>
      </c>
      <c r="D20" s="29">
        <v>41777.129999999997</v>
      </c>
      <c r="E20" s="29">
        <v>31719.269999999997</v>
      </c>
      <c r="F20" s="29">
        <f t="shared" si="0"/>
        <v>10057.86</v>
      </c>
      <c r="G20" s="29"/>
      <c r="H20" s="29">
        <v>41777.129999999997</v>
      </c>
      <c r="I20" s="29">
        <v>28296.350000000002</v>
      </c>
      <c r="J20" s="29">
        <f t="shared" si="1"/>
        <v>13480.779999999995</v>
      </c>
      <c r="K20" s="25"/>
      <c r="N20" s="1"/>
      <c r="O20" s="1"/>
      <c r="Q20" s="25"/>
      <c r="T20" s="1"/>
    </row>
    <row r="21" spans="1:20" ht="19.5">
      <c r="A21" s="28"/>
      <c r="B21" s="40" t="s">
        <v>30</v>
      </c>
      <c r="C21" s="40"/>
      <c r="D21" s="29">
        <v>88500</v>
      </c>
      <c r="E21" s="29">
        <v>88499.99</v>
      </c>
      <c r="F21" s="29">
        <f t="shared" si="0"/>
        <v>9.9999999947613105E-3</v>
      </c>
      <c r="G21" s="29"/>
      <c r="H21" s="29">
        <v>88500</v>
      </c>
      <c r="I21" s="29">
        <v>88499.99</v>
      </c>
      <c r="J21" s="29">
        <f t="shared" si="1"/>
        <v>9.9999999947613105E-3</v>
      </c>
      <c r="K21" s="25"/>
      <c r="L21" s="26" t="s">
        <v>31</v>
      </c>
      <c r="M21" s="39"/>
      <c r="N21" s="1"/>
      <c r="O21" s="1"/>
      <c r="Q21" s="25"/>
    </row>
    <row r="22" spans="1:20" ht="37.5">
      <c r="A22" s="28"/>
      <c r="B22" s="40" t="s">
        <v>32</v>
      </c>
      <c r="C22" s="40"/>
      <c r="D22" s="29">
        <v>340428.16</v>
      </c>
      <c r="E22" s="29">
        <v>291859.92</v>
      </c>
      <c r="F22" s="29">
        <f t="shared" si="0"/>
        <v>48568.239999999991</v>
      </c>
      <c r="G22" s="29"/>
      <c r="H22" s="29">
        <v>336295.36</v>
      </c>
      <c r="I22" s="29">
        <v>285247.38</v>
      </c>
      <c r="J22" s="29">
        <f t="shared" si="1"/>
        <v>51047.979999999981</v>
      </c>
      <c r="K22" s="25"/>
      <c r="L22" s="45" t="s">
        <v>33</v>
      </c>
      <c r="M22" s="39"/>
      <c r="N22" s="29">
        <v>117852.49</v>
      </c>
      <c r="O22" s="1"/>
      <c r="P22" s="29">
        <v>117852.49499999989</v>
      </c>
      <c r="Q22" s="25"/>
      <c r="T22" s="1"/>
    </row>
    <row r="23" spans="1:20">
      <c r="A23" s="46"/>
      <c r="B23" s="40" t="s">
        <v>34</v>
      </c>
      <c r="C23" s="40"/>
      <c r="D23" s="29">
        <v>1241095.56</v>
      </c>
      <c r="E23" s="29">
        <v>0</v>
      </c>
      <c r="F23" s="29">
        <f t="shared" si="0"/>
        <v>1241095.56</v>
      </c>
      <c r="G23" s="29"/>
      <c r="H23" s="29">
        <v>1103538.99</v>
      </c>
      <c r="I23" s="29">
        <v>0</v>
      </c>
      <c r="J23" s="29">
        <f t="shared" si="1"/>
        <v>1103538.99</v>
      </c>
      <c r="K23" s="25"/>
      <c r="L23" s="39" t="s">
        <v>35</v>
      </c>
      <c r="M23" s="39"/>
      <c r="N23" s="1">
        <v>30501.47</v>
      </c>
      <c r="O23" s="1"/>
      <c r="P23" s="29">
        <v>30501.47</v>
      </c>
      <c r="Q23" s="25"/>
    </row>
    <row r="24" spans="1:20" ht="20.25" thickBot="1">
      <c r="A24" s="46"/>
      <c r="B24" s="20" t="s">
        <v>36</v>
      </c>
      <c r="C24" s="20"/>
      <c r="D24" s="30">
        <f>SUM(D15:D23)</f>
        <v>4036242.2100000004</v>
      </c>
      <c r="E24" s="30">
        <f>SUM(E15:E23)</f>
        <v>1556112.26</v>
      </c>
      <c r="F24" s="30">
        <f>SUM(F15:F23)</f>
        <v>2480129.9500000002</v>
      </c>
      <c r="G24" s="26"/>
      <c r="H24" s="30">
        <f>SUM(H15:H23)</f>
        <v>3894552.84</v>
      </c>
      <c r="I24" s="30">
        <f>SUM(I15:I23)</f>
        <v>1416929.1100000003</v>
      </c>
      <c r="J24" s="30">
        <f>SUM(J15:J23)</f>
        <v>2477623.7299999995</v>
      </c>
      <c r="K24" s="25"/>
      <c r="N24" s="47">
        <f>SUM(N22:N23)</f>
        <v>148353.96000000002</v>
      </c>
      <c r="O24" s="1"/>
      <c r="P24" s="41">
        <f>SUM(P22:P23)</f>
        <v>148353.96499999991</v>
      </c>
      <c r="Q24" s="25"/>
    </row>
    <row r="25" spans="1:20" ht="19.5" thickTop="1">
      <c r="A25" s="46"/>
      <c r="K25" s="25"/>
      <c r="N25" s="1"/>
      <c r="O25" s="1"/>
      <c r="Q25" s="25"/>
    </row>
    <row r="26" spans="1:20" ht="19.5">
      <c r="A26" s="46"/>
      <c r="B26" s="8" t="s">
        <v>37</v>
      </c>
      <c r="K26" s="25"/>
      <c r="N26" s="1"/>
      <c r="O26" s="1"/>
      <c r="Q26" s="25"/>
    </row>
    <row r="27" spans="1:20" ht="19.5">
      <c r="A27" s="46"/>
      <c r="B27" s="8" t="s">
        <v>38</v>
      </c>
      <c r="K27" s="25"/>
      <c r="N27" s="1"/>
      <c r="O27" s="1"/>
      <c r="Q27" s="25"/>
    </row>
    <row r="28" spans="1:20" ht="19.5">
      <c r="A28" s="46"/>
      <c r="B28" s="1" t="s">
        <v>39</v>
      </c>
      <c r="E28" s="1">
        <v>144020.54</v>
      </c>
      <c r="I28" s="1">
        <v>144020.53999999998</v>
      </c>
      <c r="J28" s="29"/>
      <c r="K28" s="25"/>
      <c r="L28" s="26"/>
      <c r="M28" s="26"/>
      <c r="Q28" s="25"/>
    </row>
    <row r="29" spans="1:20" ht="19.5">
      <c r="A29" s="46"/>
      <c r="B29" s="1" t="s">
        <v>121</v>
      </c>
      <c r="E29" s="51">
        <v>-104020.54</v>
      </c>
      <c r="F29" s="1">
        <f>+E28+E29</f>
        <v>40000.000000000015</v>
      </c>
      <c r="I29" s="51">
        <v>0</v>
      </c>
      <c r="J29" s="29">
        <f>+I28+I29</f>
        <v>144020.53999999998</v>
      </c>
      <c r="K29" s="25"/>
      <c r="L29" s="26" t="s">
        <v>40</v>
      </c>
      <c r="M29" s="26"/>
      <c r="Q29" s="25"/>
    </row>
    <row r="30" spans="1:20" ht="19.5">
      <c r="A30" s="46"/>
      <c r="B30" s="39" t="s">
        <v>41</v>
      </c>
      <c r="F30" s="48">
        <v>1200</v>
      </c>
      <c r="J30" s="29">
        <v>1200</v>
      </c>
      <c r="K30" s="25"/>
      <c r="L30" s="8" t="s">
        <v>42</v>
      </c>
      <c r="M30" s="8"/>
      <c r="Q30" s="25"/>
    </row>
    <row r="31" spans="1:20">
      <c r="A31" s="46"/>
      <c r="F31" s="49">
        <f>SUM(F28:F30)</f>
        <v>41200.000000000015</v>
      </c>
      <c r="J31" s="49">
        <f>SUM(J28:J30)</f>
        <v>145220.53999999998</v>
      </c>
      <c r="K31" s="25"/>
      <c r="L31" s="1" t="s">
        <v>43</v>
      </c>
      <c r="N31" s="1">
        <v>0</v>
      </c>
      <c r="O31" s="29"/>
      <c r="P31" s="29">
        <v>89475.979999999981</v>
      </c>
      <c r="Q31" s="25"/>
    </row>
    <row r="32" spans="1:20">
      <c r="A32" s="46"/>
      <c r="K32" s="25"/>
      <c r="Q32" s="25"/>
    </row>
    <row r="33" spans="1:17" ht="20.25" thickBot="1">
      <c r="A33" s="46"/>
      <c r="B33" s="8" t="s">
        <v>44</v>
      </c>
      <c r="F33" s="41">
        <f>F24+F31</f>
        <v>2521329.9500000002</v>
      </c>
      <c r="G33" s="43"/>
      <c r="J33" s="41">
        <f>J24+J31</f>
        <v>2622844.2699999996</v>
      </c>
      <c r="K33" s="25"/>
      <c r="N33" s="1"/>
      <c r="O33" s="1"/>
      <c r="P33" s="1"/>
      <c r="Q33" s="25"/>
    </row>
    <row r="34" spans="1:17" ht="19.5" thickTop="1">
      <c r="A34" s="46"/>
      <c r="K34" s="25"/>
      <c r="Q34" s="25"/>
    </row>
    <row r="35" spans="1:17" ht="19.5">
      <c r="A35" s="28"/>
      <c r="B35" s="8" t="s">
        <v>45</v>
      </c>
      <c r="C35" s="8"/>
      <c r="D35" s="8"/>
      <c r="E35" s="8"/>
      <c r="F35" s="8"/>
      <c r="G35" s="8"/>
      <c r="K35" s="25"/>
      <c r="L35" s="8" t="s">
        <v>46</v>
      </c>
      <c r="M35" s="8"/>
      <c r="N35" s="1"/>
      <c r="O35" s="1"/>
      <c r="P35" s="1"/>
      <c r="Q35" s="25"/>
    </row>
    <row r="36" spans="1:17" ht="19.5">
      <c r="A36" s="28"/>
      <c r="B36" s="8" t="s">
        <v>47</v>
      </c>
      <c r="C36" s="8"/>
      <c r="D36" s="8"/>
      <c r="E36" s="8"/>
      <c r="F36" s="8"/>
      <c r="G36" s="8"/>
      <c r="J36" s="50"/>
      <c r="K36" s="25"/>
      <c r="L36" s="1" t="s">
        <v>48</v>
      </c>
      <c r="N36" s="1">
        <v>2003591.11</v>
      </c>
      <c r="O36" s="29"/>
      <c r="P36" s="29">
        <v>3224459.8599999938</v>
      </c>
      <c r="Q36" s="25"/>
    </row>
    <row r="37" spans="1:17">
      <c r="A37" s="28"/>
      <c r="B37" s="1" t="s">
        <v>49</v>
      </c>
      <c r="E37" s="1">
        <v>1830811.38</v>
      </c>
      <c r="I37" s="29">
        <v>1492250.9700000014</v>
      </c>
      <c r="K37" s="25"/>
      <c r="L37" s="39" t="s">
        <v>50</v>
      </c>
      <c r="M37" s="39"/>
      <c r="N37" s="1">
        <v>81052.320000000007</v>
      </c>
      <c r="O37" s="1"/>
      <c r="P37" s="1">
        <v>19941.64000000001</v>
      </c>
      <c r="Q37" s="25"/>
    </row>
    <row r="38" spans="1:17">
      <c r="A38" s="28"/>
      <c r="B38" s="1" t="s">
        <v>51</v>
      </c>
      <c r="E38" s="51">
        <v>428506.2</v>
      </c>
      <c r="F38" s="1">
        <f>E37-E38</f>
        <v>1402305.18</v>
      </c>
      <c r="I38" s="52">
        <v>412753.2475</v>
      </c>
      <c r="J38" s="29">
        <f>I37-I38</f>
        <v>1079497.7225000013</v>
      </c>
      <c r="K38" s="25"/>
      <c r="L38" s="1" t="s">
        <v>52</v>
      </c>
      <c r="N38" s="1">
        <v>10300.18</v>
      </c>
      <c r="O38" s="29"/>
      <c r="P38" s="29">
        <v>17972.069999999992</v>
      </c>
      <c r="Q38" s="25"/>
    </row>
    <row r="39" spans="1:17">
      <c r="A39" s="28"/>
      <c r="B39" s="1" t="s">
        <v>53</v>
      </c>
      <c r="F39" s="51">
        <f>26404.16+243591.07</f>
        <v>269995.23</v>
      </c>
      <c r="J39" s="1">
        <v>189899.57</v>
      </c>
      <c r="K39" s="25"/>
      <c r="L39" s="1" t="s">
        <v>54</v>
      </c>
      <c r="N39" s="1">
        <v>89475.98</v>
      </c>
      <c r="O39" s="1"/>
      <c r="P39" s="1">
        <v>83606.780000000013</v>
      </c>
      <c r="Q39" s="25"/>
    </row>
    <row r="40" spans="1:17" ht="20.25" thickBot="1">
      <c r="A40" s="28"/>
      <c r="F40" s="47">
        <f>SUM(F38:F39)</f>
        <v>1672300.41</v>
      </c>
      <c r="H40" s="1"/>
      <c r="I40" s="1"/>
      <c r="J40" s="47">
        <f>SUM(J38:J39)</f>
        <v>1269397.2925000014</v>
      </c>
      <c r="K40" s="25"/>
      <c r="L40" s="1" t="s">
        <v>55</v>
      </c>
      <c r="N40" s="1">
        <f>4699+36215.39</f>
        <v>40914.39</v>
      </c>
      <c r="O40" s="1"/>
      <c r="P40" s="1">
        <v>48583.450000000012</v>
      </c>
      <c r="Q40" s="25"/>
    </row>
    <row r="41" spans="1:17" ht="21" thickTop="1" thickBot="1">
      <c r="A41" s="28"/>
      <c r="K41" s="25"/>
      <c r="L41" s="8" t="s">
        <v>56</v>
      </c>
      <c r="M41" s="8"/>
      <c r="N41" s="41">
        <f>SUM(N36:N40)</f>
        <v>2225333.9800000004</v>
      </c>
      <c r="O41" s="43"/>
      <c r="P41" s="41">
        <f>SUM(P36:P40)</f>
        <v>3394563.7999999938</v>
      </c>
      <c r="Q41" s="25"/>
    </row>
    <row r="42" spans="1:17" ht="20.25" thickTop="1">
      <c r="A42" s="46"/>
      <c r="B42" s="8" t="s">
        <v>57</v>
      </c>
      <c r="C42" s="8"/>
      <c r="D42" s="8"/>
      <c r="E42" s="8"/>
      <c r="F42" s="8"/>
      <c r="G42" s="8"/>
      <c r="K42" s="25"/>
      <c r="N42" s="1"/>
      <c r="O42" s="1"/>
      <c r="P42" s="43"/>
      <c r="Q42" s="25"/>
    </row>
    <row r="43" spans="1:17" ht="20.25" thickBot="1">
      <c r="A43" s="46"/>
      <c r="B43" s="1" t="s">
        <v>58</v>
      </c>
      <c r="F43" s="1">
        <v>357.14</v>
      </c>
      <c r="J43" s="29">
        <v>357.74000000394881</v>
      </c>
      <c r="K43" s="25"/>
      <c r="L43" s="8" t="s">
        <v>59</v>
      </c>
      <c r="M43" s="8"/>
      <c r="N43" s="41">
        <f>N41+N31</f>
        <v>2225333.9800000004</v>
      </c>
      <c r="O43" s="43"/>
      <c r="P43" s="41">
        <f>P31+P41</f>
        <v>3484039.7799999937</v>
      </c>
      <c r="Q43" s="25"/>
    </row>
    <row r="44" spans="1:17" ht="19.5" thickTop="1">
      <c r="A44" s="46"/>
      <c r="B44" s="1" t="s">
        <v>60</v>
      </c>
      <c r="F44" s="51">
        <v>1871521.82</v>
      </c>
      <c r="J44" s="53">
        <v>1224096.74</v>
      </c>
      <c r="K44" s="25"/>
      <c r="Q44" s="25"/>
    </row>
    <row r="45" spans="1:17" ht="20.25" thickBot="1">
      <c r="A45" s="28"/>
      <c r="F45" s="47">
        <f>F43+F44</f>
        <v>1871878.96</v>
      </c>
      <c r="J45" s="41">
        <f>J43+J44</f>
        <v>1224454.4800000039</v>
      </c>
      <c r="K45" s="25"/>
      <c r="Q45" s="25"/>
    </row>
    <row r="46" spans="1:17" ht="19.5" thickTop="1">
      <c r="A46" s="28"/>
      <c r="K46" s="25"/>
      <c r="N46" s="1"/>
      <c r="O46" s="1"/>
      <c r="Q46" s="25"/>
    </row>
    <row r="47" spans="1:17" ht="20.25" thickBot="1">
      <c r="A47" s="28"/>
      <c r="B47" s="8" t="s">
        <v>61</v>
      </c>
      <c r="C47" s="8"/>
      <c r="D47" s="8"/>
      <c r="E47" s="8"/>
      <c r="F47" s="41">
        <f>F40+F45</f>
        <v>3544179.37</v>
      </c>
      <c r="G47" s="43"/>
      <c r="H47" s="54"/>
      <c r="I47" s="55"/>
      <c r="J47" s="41">
        <f>J45+J40</f>
        <v>2493851.7725000056</v>
      </c>
      <c r="K47" s="25"/>
      <c r="N47" s="1"/>
      <c r="O47" s="1"/>
      <c r="Q47" s="25"/>
    </row>
    <row r="48" spans="1:17" ht="20.25" thickTop="1">
      <c r="A48" s="28"/>
      <c r="B48" s="8"/>
      <c r="C48" s="8"/>
      <c r="D48" s="8"/>
      <c r="E48" s="8"/>
      <c r="F48" s="43"/>
      <c r="G48" s="43"/>
      <c r="H48" s="54"/>
      <c r="I48" s="55"/>
      <c r="J48" s="43"/>
      <c r="K48" s="25"/>
      <c r="N48" s="1"/>
      <c r="O48" s="1"/>
      <c r="Q48" s="25"/>
    </row>
    <row r="49" spans="1:23" s="2" customFormat="1" ht="19.5">
      <c r="A49" s="28"/>
      <c r="B49" s="8" t="s">
        <v>62</v>
      </c>
      <c r="C49" s="8"/>
      <c r="D49" s="8"/>
      <c r="E49" s="8"/>
      <c r="F49" s="43"/>
      <c r="G49" s="43"/>
      <c r="H49" s="54"/>
      <c r="I49" s="55"/>
      <c r="J49" s="43"/>
      <c r="K49" s="25"/>
      <c r="L49" s="8" t="s">
        <v>63</v>
      </c>
      <c r="M49" s="1"/>
      <c r="N49" s="1"/>
      <c r="O49" s="1"/>
      <c r="P49" s="27"/>
      <c r="Q49" s="25"/>
      <c r="R49" s="1"/>
      <c r="S49" s="1"/>
      <c r="U49" s="1"/>
      <c r="V49" s="1"/>
      <c r="W49" s="1"/>
    </row>
    <row r="50" spans="1:23" s="2" customFormat="1" ht="19.5">
      <c r="A50" s="28"/>
      <c r="B50" s="1" t="s">
        <v>64</v>
      </c>
      <c r="C50" s="8"/>
      <c r="D50" s="8"/>
      <c r="E50" s="8"/>
      <c r="F50" s="29">
        <v>785924.92</v>
      </c>
      <c r="G50" s="29"/>
      <c r="H50" s="31"/>
      <c r="I50" s="32"/>
      <c r="J50" s="29">
        <v>724772.16999999993</v>
      </c>
      <c r="K50" s="25"/>
      <c r="L50" s="1" t="s">
        <v>65</v>
      </c>
      <c r="M50" s="1"/>
      <c r="N50" s="1">
        <v>25322.36</v>
      </c>
      <c r="O50" s="29"/>
      <c r="P50" s="29">
        <v>14705.78</v>
      </c>
      <c r="Q50" s="25"/>
      <c r="R50" s="1"/>
      <c r="S50" s="1"/>
      <c r="U50" s="1"/>
      <c r="V50" s="1"/>
      <c r="W50" s="1"/>
    </row>
    <row r="51" spans="1:23" s="2" customFormat="1" ht="19.5">
      <c r="A51" s="28"/>
      <c r="B51" s="1"/>
      <c r="C51" s="8"/>
      <c r="D51" s="8"/>
      <c r="E51" s="8"/>
      <c r="F51" s="29"/>
      <c r="G51" s="29"/>
      <c r="H51" s="31"/>
      <c r="I51" s="32"/>
      <c r="J51" s="32"/>
      <c r="K51" s="25"/>
      <c r="L51" s="56"/>
      <c r="M51" s="56"/>
      <c r="N51" s="56"/>
      <c r="O51" s="56"/>
      <c r="P51" s="27"/>
      <c r="Q51" s="25"/>
      <c r="R51" s="1"/>
      <c r="S51" s="1"/>
      <c r="U51" s="1"/>
      <c r="V51" s="1"/>
      <c r="W51" s="1"/>
    </row>
    <row r="52" spans="1:23" s="2" customFormat="1" ht="19.5">
      <c r="A52" s="28"/>
      <c r="B52" s="1"/>
      <c r="C52" s="8"/>
      <c r="D52" s="8"/>
      <c r="E52" s="8"/>
      <c r="F52" s="29"/>
      <c r="G52" s="29"/>
      <c r="H52" s="31"/>
      <c r="I52" s="32"/>
      <c r="J52" s="32"/>
      <c r="K52" s="25"/>
      <c r="L52" s="56"/>
      <c r="M52" s="56"/>
      <c r="N52" s="43"/>
      <c r="O52" s="43"/>
      <c r="P52" s="27"/>
      <c r="Q52" s="25"/>
      <c r="R52" s="1"/>
      <c r="S52" s="1"/>
      <c r="U52" s="1"/>
      <c r="V52" s="1"/>
      <c r="W52" s="1"/>
    </row>
    <row r="53" spans="1:23" s="2" customFormat="1" ht="20.25" thickBot="1">
      <c r="A53" s="28"/>
      <c r="B53" s="8" t="s">
        <v>66</v>
      </c>
      <c r="C53" s="8"/>
      <c r="D53" s="8"/>
      <c r="E53" s="8"/>
      <c r="F53" s="41">
        <f>F50+F47+F33+F10</f>
        <v>6851434.4700000007</v>
      </c>
      <c r="G53" s="43"/>
      <c r="H53" s="31"/>
      <c r="I53" s="32"/>
      <c r="J53" s="41">
        <f>J50+J47+J33+J10</f>
        <v>5841468.4425000055</v>
      </c>
      <c r="K53" s="57"/>
      <c r="L53" s="8" t="s">
        <v>67</v>
      </c>
      <c r="M53" s="8"/>
      <c r="N53" s="41">
        <f>N50+N43+N19+N24</f>
        <v>6851434.4715453004</v>
      </c>
      <c r="O53" s="43"/>
      <c r="P53" s="41">
        <f>P50+P43+P19+P24</f>
        <v>5841468.4465452936</v>
      </c>
      <c r="Q53" s="57"/>
      <c r="R53" s="42">
        <f>+F53-N53</f>
        <v>-1.5452997758984566E-3</v>
      </c>
      <c r="S53" s="42">
        <f>+J53-P53</f>
        <v>-4.0452880784869194E-3</v>
      </c>
      <c r="U53" s="1"/>
      <c r="V53" s="1"/>
      <c r="W53" s="1"/>
    </row>
    <row r="54" spans="1:23" s="2" customFormat="1" ht="19.5" thickTop="1">
      <c r="A54" s="28"/>
      <c r="B54" s="1"/>
      <c r="C54" s="1"/>
      <c r="D54" s="1"/>
      <c r="E54" s="1"/>
      <c r="F54" s="1"/>
      <c r="G54" s="1"/>
      <c r="H54" s="31"/>
      <c r="I54" s="32"/>
      <c r="J54" s="32"/>
      <c r="K54" s="57"/>
      <c r="L54" s="1"/>
      <c r="M54" s="1"/>
      <c r="N54" s="27"/>
      <c r="O54" s="27"/>
      <c r="P54" s="27"/>
      <c r="Q54" s="57"/>
      <c r="R54" s="1"/>
      <c r="S54" s="1"/>
      <c r="U54" s="1"/>
      <c r="V54" s="1"/>
      <c r="W54" s="1"/>
    </row>
    <row r="55" spans="1:23" s="2" customFormat="1" ht="20.25" thickBot="1">
      <c r="A55" s="58"/>
      <c r="B55" s="59"/>
      <c r="C55" s="59"/>
      <c r="D55" s="59"/>
      <c r="E55" s="59"/>
      <c r="F55" s="59"/>
      <c r="G55" s="59"/>
      <c r="H55" s="60"/>
      <c r="I55" s="61"/>
      <c r="J55" s="62"/>
      <c r="K55" s="63"/>
      <c r="L55" s="1"/>
      <c r="M55" s="1"/>
      <c r="N55" s="64"/>
      <c r="O55" s="64"/>
      <c r="P55" s="64"/>
      <c r="Q55" s="63"/>
      <c r="R55" s="1"/>
      <c r="S55" s="1"/>
      <c r="U55" s="1"/>
      <c r="V55" s="1"/>
      <c r="W55" s="1"/>
    </row>
    <row r="56" spans="1:23" s="2" customFormat="1" ht="19.5">
      <c r="A56" s="65"/>
      <c r="B56" s="150" t="s">
        <v>68</v>
      </c>
      <c r="C56" s="150"/>
      <c r="D56" s="150"/>
      <c r="E56" s="150"/>
      <c r="F56" s="150"/>
      <c r="G56" s="99"/>
      <c r="H56" s="66"/>
      <c r="I56" s="67"/>
      <c r="J56" s="67"/>
      <c r="K56" s="68"/>
      <c r="L56" s="149" t="s">
        <v>69</v>
      </c>
      <c r="M56" s="150"/>
      <c r="N56" s="150"/>
      <c r="O56" s="150"/>
      <c r="P56" s="150"/>
      <c r="Q56" s="68"/>
      <c r="R56" s="1"/>
      <c r="S56" s="1"/>
      <c r="U56" s="1"/>
      <c r="V56" s="1"/>
      <c r="W56" s="1"/>
    </row>
    <row r="57" spans="1:23" s="2" customFormat="1" ht="20.25" thickBot="1">
      <c r="A57" s="58"/>
      <c r="B57" s="153" t="s">
        <v>127</v>
      </c>
      <c r="C57" s="153"/>
      <c r="D57" s="153"/>
      <c r="E57" s="153"/>
      <c r="F57" s="153"/>
      <c r="G57" s="100"/>
      <c r="H57" s="70"/>
      <c r="I57" s="71"/>
      <c r="J57" s="71"/>
      <c r="K57" s="63"/>
      <c r="L57" s="58"/>
      <c r="M57" s="59"/>
      <c r="N57" s="72"/>
      <c r="O57" s="72"/>
      <c r="P57" s="72"/>
      <c r="Q57" s="63"/>
      <c r="R57" s="1"/>
      <c r="S57" s="1"/>
      <c r="U57" s="1"/>
      <c r="V57" s="1"/>
      <c r="W57" s="1"/>
    </row>
    <row r="58" spans="1:23" s="2" customFormat="1">
      <c r="A58" s="28"/>
      <c r="B58" s="1"/>
      <c r="C58" s="1"/>
      <c r="D58" s="1"/>
      <c r="E58" s="1"/>
      <c r="F58" s="1"/>
      <c r="G58" s="1"/>
      <c r="H58" s="31"/>
      <c r="I58" s="32"/>
      <c r="J58" s="32"/>
      <c r="K58" s="25"/>
      <c r="L58" s="28"/>
      <c r="M58" s="1"/>
      <c r="N58" s="27"/>
      <c r="O58" s="27"/>
      <c r="P58" s="27"/>
      <c r="Q58" s="25"/>
      <c r="R58" s="1"/>
      <c r="S58" s="1"/>
      <c r="U58" s="1"/>
      <c r="V58" s="1"/>
      <c r="W58" s="1"/>
    </row>
    <row r="59" spans="1:23" s="2" customFormat="1" ht="58.5">
      <c r="A59" s="28"/>
      <c r="B59" s="1"/>
      <c r="C59" s="1"/>
      <c r="D59" s="158" t="s">
        <v>122</v>
      </c>
      <c r="E59" s="158"/>
      <c r="F59" s="158"/>
      <c r="G59" s="97"/>
      <c r="H59" s="158" t="s">
        <v>124</v>
      </c>
      <c r="I59" s="158"/>
      <c r="J59" s="158"/>
      <c r="K59" s="25"/>
      <c r="L59" s="28"/>
      <c r="M59" s="1"/>
      <c r="N59" s="15" t="s">
        <v>122</v>
      </c>
      <c r="O59" s="27"/>
      <c r="P59" s="15" t="s">
        <v>123</v>
      </c>
      <c r="Q59" s="25"/>
      <c r="R59" s="1"/>
      <c r="S59" s="1"/>
      <c r="U59" s="1"/>
      <c r="V59" s="1"/>
      <c r="W59" s="1"/>
    </row>
    <row r="60" spans="1:23" s="2" customFormat="1" ht="19.5">
      <c r="A60" s="28"/>
      <c r="B60" s="8" t="s">
        <v>72</v>
      </c>
      <c r="C60" s="1"/>
      <c r="D60" s="1"/>
      <c r="E60" s="1"/>
      <c r="F60" s="1"/>
      <c r="G60" s="1"/>
      <c r="H60" s="37"/>
      <c r="I60" s="29"/>
      <c r="J60" s="29"/>
      <c r="K60" s="25"/>
      <c r="L60" s="28"/>
      <c r="M60" s="1"/>
      <c r="N60" s="101"/>
      <c r="O60" s="27"/>
      <c r="P60" s="27"/>
      <c r="Q60" s="25"/>
      <c r="R60" s="1"/>
      <c r="S60" s="1"/>
      <c r="U60" s="1"/>
      <c r="V60" s="1"/>
      <c r="W60" s="1"/>
    </row>
    <row r="61" spans="1:23" s="2" customFormat="1">
      <c r="A61" s="28"/>
      <c r="B61" s="1" t="s">
        <v>73</v>
      </c>
      <c r="C61" s="1"/>
      <c r="D61" s="1"/>
      <c r="E61" s="1">
        <v>1628601.61</v>
      </c>
      <c r="F61" s="1"/>
      <c r="G61" s="1"/>
      <c r="H61" s="37"/>
      <c r="I61" s="29">
        <v>1669804.4400000004</v>
      </c>
      <c r="J61" s="29"/>
      <c r="K61" s="25"/>
      <c r="L61" s="28"/>
      <c r="M61" s="1"/>
      <c r="N61" s="27"/>
      <c r="O61" s="27"/>
      <c r="P61" s="27"/>
      <c r="Q61" s="25"/>
      <c r="R61" s="1"/>
      <c r="S61" s="1"/>
      <c r="U61" s="1"/>
      <c r="V61" s="1"/>
      <c r="W61" s="1"/>
    </row>
    <row r="62" spans="1:23" s="2" customFormat="1">
      <c r="A62" s="28"/>
      <c r="B62" s="1" t="s">
        <v>74</v>
      </c>
      <c r="C62" s="1"/>
      <c r="D62" s="1"/>
      <c r="E62" s="1">
        <v>14246.61</v>
      </c>
      <c r="F62" s="1"/>
      <c r="G62" s="1"/>
      <c r="H62" s="37"/>
      <c r="I62" s="29">
        <v>39387.480000000003</v>
      </c>
      <c r="J62" s="29"/>
      <c r="K62" s="25"/>
      <c r="L62" s="46" t="s">
        <v>75</v>
      </c>
      <c r="M62" s="29"/>
      <c r="N62" s="29">
        <f>F92</f>
        <v>451881.43999999901</v>
      </c>
      <c r="O62" s="27"/>
      <c r="P62" s="29">
        <f>+J92</f>
        <v>616588.15750000393</v>
      </c>
      <c r="Q62" s="25"/>
      <c r="R62" s="1"/>
      <c r="S62" s="1"/>
      <c r="U62" s="1"/>
      <c r="V62" s="1"/>
      <c r="W62" s="1"/>
    </row>
    <row r="63" spans="1:23" s="2" customFormat="1">
      <c r="A63" s="28"/>
      <c r="B63" s="1" t="s">
        <v>76</v>
      </c>
      <c r="C63" s="1"/>
      <c r="D63" s="1"/>
      <c r="E63" s="51">
        <v>994529.74</v>
      </c>
      <c r="F63" s="1">
        <f>SUM(E61:E63)</f>
        <v>2637377.96</v>
      </c>
      <c r="G63" s="1"/>
      <c r="H63" s="37"/>
      <c r="I63" s="75">
        <v>909717.93999999983</v>
      </c>
      <c r="J63" s="1">
        <f>SUM(I61:I63)</f>
        <v>2618909.8600000003</v>
      </c>
      <c r="K63" s="25"/>
      <c r="L63" s="76" t="s">
        <v>77</v>
      </c>
      <c r="M63" s="29"/>
      <c r="N63" s="27"/>
      <c r="O63" s="27"/>
      <c r="P63" s="27"/>
      <c r="Q63" s="25"/>
      <c r="R63" s="1"/>
      <c r="S63" s="1"/>
      <c r="U63" s="1"/>
      <c r="V63" s="1"/>
      <c r="W63" s="1"/>
    </row>
    <row r="64" spans="1:23" s="2" customFormat="1">
      <c r="A64" s="28"/>
      <c r="B64" s="1" t="s">
        <v>78</v>
      </c>
      <c r="C64" s="1"/>
      <c r="D64" s="1"/>
      <c r="E64" s="1"/>
      <c r="F64" s="1">
        <v>1394289.6220000007</v>
      </c>
      <c r="G64" s="1"/>
      <c r="H64" s="37"/>
      <c r="I64" s="29"/>
      <c r="J64" s="29">
        <v>1650999.4754999964</v>
      </c>
      <c r="K64" s="25"/>
      <c r="L64" s="1" t="s">
        <v>79</v>
      </c>
      <c r="M64" s="29"/>
      <c r="N64" s="29">
        <f>+P65</f>
        <v>1269466.9815453012</v>
      </c>
      <c r="O64" s="27"/>
      <c r="P64" s="29">
        <v>652878.82404529734</v>
      </c>
      <c r="Q64" s="25"/>
      <c r="R64" s="1"/>
      <c r="S64" s="1"/>
      <c r="U64" s="1"/>
      <c r="V64" s="1"/>
      <c r="W64" s="1"/>
    </row>
    <row r="65" spans="1:23" s="2" customFormat="1" ht="19.5">
      <c r="A65" s="28"/>
      <c r="B65" s="8" t="s">
        <v>80</v>
      </c>
      <c r="C65" s="1"/>
      <c r="D65" s="1"/>
      <c r="E65" s="1"/>
      <c r="F65" s="77">
        <f>F63-F64</f>
        <v>1243088.3379999993</v>
      </c>
      <c r="G65" s="8"/>
      <c r="H65" s="37"/>
      <c r="I65" s="29"/>
      <c r="J65" s="77">
        <f>J63-J64</f>
        <v>967910.38450000389</v>
      </c>
      <c r="K65" s="25"/>
      <c r="L65" s="46" t="s">
        <v>81</v>
      </c>
      <c r="M65" s="1"/>
      <c r="N65" s="78">
        <f>SUM(N62:N64)</f>
        <v>1721348.4215453002</v>
      </c>
      <c r="O65" s="27"/>
      <c r="P65" s="78">
        <f>SUM(P62:P64)</f>
        <v>1269466.9815453012</v>
      </c>
      <c r="Q65" s="25"/>
      <c r="R65" s="1"/>
      <c r="U65" s="1"/>
      <c r="V65" s="1"/>
      <c r="W65" s="1"/>
    </row>
    <row r="66" spans="1:23" s="2" customFormat="1">
      <c r="A66" s="28"/>
      <c r="B66" s="1" t="s">
        <v>82</v>
      </c>
      <c r="C66" s="1"/>
      <c r="D66" s="1"/>
      <c r="E66" s="1"/>
      <c r="F66" s="1">
        <v>120471.93</v>
      </c>
      <c r="G66" s="1"/>
      <c r="H66" s="37"/>
      <c r="I66" s="29"/>
      <c r="J66" s="29">
        <v>70522.200000000012</v>
      </c>
      <c r="K66" s="25"/>
      <c r="L66" s="1"/>
      <c r="M66" s="1"/>
      <c r="N66" s="27"/>
      <c r="O66" s="27"/>
      <c r="P66" s="27"/>
      <c r="Q66" s="25"/>
      <c r="R66" s="1"/>
      <c r="S66" s="1"/>
      <c r="U66" s="1"/>
      <c r="V66" s="1"/>
      <c r="W66" s="1"/>
    </row>
    <row r="67" spans="1:23" s="2" customFormat="1" ht="19.5">
      <c r="A67" s="28"/>
      <c r="B67" s="1" t="s">
        <v>83</v>
      </c>
      <c r="C67" s="1"/>
      <c r="D67" s="1"/>
      <c r="E67" s="1"/>
      <c r="F67" s="77">
        <f>F65+F66</f>
        <v>1363560.2679999992</v>
      </c>
      <c r="G67" s="8"/>
      <c r="H67" s="37"/>
      <c r="I67" s="29"/>
      <c r="J67" s="77">
        <f>J65+J66</f>
        <v>1038432.5845000038</v>
      </c>
      <c r="K67" s="25"/>
      <c r="L67" s="28" t="s">
        <v>126</v>
      </c>
      <c r="M67" s="1"/>
      <c r="N67" s="29">
        <v>-39568.269999999997</v>
      </c>
      <c r="O67" s="29"/>
      <c r="P67" s="29">
        <v>0</v>
      </c>
      <c r="Q67" s="25"/>
      <c r="R67" s="1"/>
      <c r="S67" s="1"/>
      <c r="U67" s="1"/>
      <c r="V67" s="1"/>
      <c r="W67" s="1"/>
    </row>
    <row r="68" spans="1:23" s="2" customFormat="1" ht="19.5">
      <c r="A68" s="28"/>
      <c r="B68" s="1" t="s">
        <v>84</v>
      </c>
      <c r="C68" s="1"/>
      <c r="D68" s="1"/>
      <c r="E68" s="1"/>
      <c r="F68" s="1"/>
      <c r="G68" s="1"/>
      <c r="H68" s="37"/>
      <c r="I68" s="29"/>
      <c r="J68" s="29"/>
      <c r="K68" s="25"/>
      <c r="L68" s="28" t="s">
        <v>81</v>
      </c>
      <c r="M68" s="1"/>
      <c r="N68" s="78">
        <f>SUM(N65:N67)</f>
        <v>1681780.1515453001</v>
      </c>
      <c r="O68" s="1"/>
      <c r="P68" s="78">
        <f>SUM(P65:P67)</f>
        <v>1269466.9815453012</v>
      </c>
      <c r="Q68" s="25"/>
      <c r="R68" s="42">
        <f>+N17-N68</f>
        <v>0</v>
      </c>
      <c r="S68" s="42">
        <f>+P17-P68</f>
        <v>0</v>
      </c>
      <c r="U68" s="1"/>
      <c r="V68" s="1"/>
      <c r="W68" s="1"/>
    </row>
    <row r="69" spans="1:23" s="2" customFormat="1" ht="19.5">
      <c r="A69" s="28"/>
      <c r="B69" s="1" t="s">
        <v>85</v>
      </c>
      <c r="C69" s="1">
        <v>2229076.29</v>
      </c>
      <c r="D69" s="1"/>
      <c r="E69" s="1">
        <v>851953.74800000025</v>
      </c>
      <c r="F69" s="1"/>
      <c r="G69" s="1"/>
      <c r="H69" s="37"/>
      <c r="I69" s="29">
        <v>777224.40949999902</v>
      </c>
      <c r="J69" s="29"/>
      <c r="K69" s="25"/>
      <c r="L69" s="79"/>
      <c r="M69" s="26"/>
      <c r="N69" s="26"/>
      <c r="O69" s="26"/>
      <c r="P69" s="26"/>
      <c r="Q69" s="25"/>
      <c r="R69" s="1"/>
      <c r="S69" s="1"/>
      <c r="U69" s="1"/>
      <c r="V69" s="1"/>
      <c r="W69" s="1"/>
    </row>
    <row r="70" spans="1:23" s="2" customFormat="1" ht="19.5">
      <c r="A70" s="28"/>
      <c r="B70" s="1" t="s">
        <v>87</v>
      </c>
      <c r="C70" s="1">
        <v>37353.599999999999</v>
      </c>
      <c r="D70" s="1"/>
      <c r="E70" s="51">
        <v>146747.74000000002</v>
      </c>
      <c r="F70" s="1">
        <f>(E69+E70)</f>
        <v>998701.48800000024</v>
      </c>
      <c r="G70" s="1"/>
      <c r="H70" s="37"/>
      <c r="I70" s="75">
        <v>110884.81</v>
      </c>
      <c r="J70" s="1">
        <f>(I69+I70)</f>
        <v>888109.21949999896</v>
      </c>
      <c r="K70" s="25"/>
      <c r="L70" s="79"/>
      <c r="M70" s="80"/>
      <c r="N70" s="26"/>
      <c r="O70" s="80"/>
      <c r="P70" s="1"/>
      <c r="Q70" s="25"/>
      <c r="R70" s="1"/>
      <c r="S70" s="1"/>
      <c r="U70" s="1"/>
      <c r="V70" s="1"/>
      <c r="W70" s="1"/>
    </row>
    <row r="71" spans="1:23" s="2" customFormat="1" ht="19.5">
      <c r="A71" s="28"/>
      <c r="B71" s="8" t="s">
        <v>88</v>
      </c>
      <c r="C71" s="1"/>
      <c r="D71" s="1"/>
      <c r="E71" s="1"/>
      <c r="F71" s="77">
        <f>F67-F70</f>
        <v>364858.77999999898</v>
      </c>
      <c r="G71" s="8"/>
      <c r="H71" s="37"/>
      <c r="I71" s="29"/>
      <c r="J71" s="77">
        <f>J67-J70</f>
        <v>150323.36500000488</v>
      </c>
      <c r="K71" s="25"/>
      <c r="L71" s="38"/>
      <c r="M71" s="81"/>
      <c r="N71" s="82"/>
      <c r="O71" s="81"/>
      <c r="P71" s="1"/>
      <c r="Q71" s="25"/>
      <c r="R71" s="1"/>
      <c r="S71" s="1"/>
      <c r="U71" s="1"/>
      <c r="V71" s="1"/>
      <c r="W71" s="1"/>
    </row>
    <row r="72" spans="1:23" s="2" customFormat="1" ht="19.5" customHeight="1">
      <c r="A72" s="28"/>
      <c r="B72" s="1" t="s">
        <v>89</v>
      </c>
      <c r="C72" s="1"/>
      <c r="D72" s="1"/>
      <c r="E72" s="1"/>
      <c r="F72" s="1"/>
      <c r="G72" s="1"/>
      <c r="H72" s="37"/>
      <c r="I72" s="29"/>
      <c r="J72" s="29"/>
      <c r="K72" s="25"/>
      <c r="L72" s="147" t="s">
        <v>132</v>
      </c>
      <c r="M72" s="148"/>
      <c r="N72" s="148"/>
      <c r="O72" s="148"/>
      <c r="P72" s="148"/>
      <c r="Q72" s="25"/>
      <c r="R72" s="1"/>
      <c r="S72" s="1"/>
      <c r="U72" s="1"/>
      <c r="V72" s="1"/>
      <c r="W72" s="1"/>
    </row>
    <row r="73" spans="1:23" s="2" customFormat="1" ht="19.5">
      <c r="A73" s="28"/>
      <c r="B73" s="1" t="s">
        <v>92</v>
      </c>
      <c r="C73" s="1"/>
      <c r="D73" s="1"/>
      <c r="E73" s="1">
        <v>9678.9</v>
      </c>
      <c r="F73" s="1"/>
      <c r="G73" s="1"/>
      <c r="H73" s="37"/>
      <c r="I73" s="29">
        <v>8139.92</v>
      </c>
      <c r="J73" s="29"/>
      <c r="K73" s="25"/>
      <c r="L73" s="109"/>
      <c r="M73" s="148"/>
      <c r="N73" s="148"/>
      <c r="O73" s="148"/>
      <c r="P73" s="148"/>
      <c r="Q73" s="25"/>
      <c r="R73" s="1"/>
      <c r="S73" s="1"/>
      <c r="U73" s="1"/>
      <c r="V73" s="1"/>
      <c r="W73" s="1"/>
    </row>
    <row r="74" spans="1:23" s="2" customFormat="1" ht="19.5">
      <c r="A74" s="28"/>
      <c r="B74" s="1" t="s">
        <v>93</v>
      </c>
      <c r="C74" s="1"/>
      <c r="D74" s="1"/>
      <c r="E74" s="1"/>
      <c r="F74" s="1"/>
      <c r="G74" s="1"/>
      <c r="H74" s="37"/>
      <c r="I74" s="29"/>
      <c r="J74" s="29"/>
      <c r="K74" s="25"/>
      <c r="L74" s="110"/>
      <c r="M74" s="111"/>
      <c r="N74" s="112"/>
      <c r="O74" s="111"/>
      <c r="P74" s="105"/>
      <c r="Q74" s="25"/>
      <c r="R74" s="1"/>
      <c r="S74" s="1"/>
      <c r="U74" s="1"/>
      <c r="V74" s="1"/>
      <c r="W74" s="1"/>
    </row>
    <row r="75" spans="1:23" s="2" customFormat="1" ht="19.5">
      <c r="A75" s="28"/>
      <c r="B75" s="1" t="s">
        <v>125</v>
      </c>
      <c r="C75" s="1"/>
      <c r="D75" s="1"/>
      <c r="E75" s="1">
        <v>104020.54</v>
      </c>
      <c r="F75" s="1"/>
      <c r="G75" s="1"/>
      <c r="H75" s="37"/>
      <c r="I75" s="29"/>
      <c r="J75" s="29"/>
      <c r="K75" s="25"/>
      <c r="L75" s="109" t="s">
        <v>90</v>
      </c>
      <c r="M75" s="159" t="s">
        <v>91</v>
      </c>
      <c r="N75" s="159"/>
      <c r="O75" s="159"/>
      <c r="P75" s="159"/>
      <c r="Q75" s="25"/>
      <c r="R75" s="1"/>
      <c r="S75" s="1"/>
      <c r="U75" s="1"/>
      <c r="V75" s="1"/>
      <c r="W75" s="1"/>
    </row>
    <row r="76" spans="1:23" s="2" customFormat="1" ht="19.5">
      <c r="A76" s="28"/>
      <c r="B76" s="1" t="s">
        <v>94</v>
      </c>
      <c r="C76" s="1"/>
      <c r="D76" s="1"/>
      <c r="E76" s="51">
        <v>14384.439999999999</v>
      </c>
      <c r="F76" s="1">
        <f>E73-E76-E75</f>
        <v>-108726.07999999999</v>
      </c>
      <c r="G76" s="1"/>
      <c r="H76" s="37"/>
      <c r="I76" s="75">
        <v>17864.11</v>
      </c>
      <c r="J76" s="1">
        <f>I73-I76</f>
        <v>-9724.19</v>
      </c>
      <c r="K76" s="25"/>
      <c r="L76" s="110"/>
      <c r="M76" s="111"/>
      <c r="N76" s="112"/>
      <c r="O76" s="111"/>
      <c r="P76" s="105"/>
      <c r="Q76" s="25"/>
      <c r="R76" s="1"/>
      <c r="S76" s="1"/>
      <c r="U76" s="1"/>
      <c r="V76" s="1"/>
      <c r="W76" s="1"/>
    </row>
    <row r="77" spans="1:23" s="2" customFormat="1" ht="19.5">
      <c r="A77" s="28"/>
      <c r="B77" s="8" t="s">
        <v>95</v>
      </c>
      <c r="C77" s="1"/>
      <c r="D77" s="1"/>
      <c r="E77" s="1"/>
      <c r="F77" s="77">
        <f>F71+F76</f>
        <v>256132.69999999899</v>
      </c>
      <c r="G77" s="8"/>
      <c r="H77" s="37"/>
      <c r="I77" s="29"/>
      <c r="J77" s="77">
        <f>J71+J76</f>
        <v>140599.17500000488</v>
      </c>
      <c r="K77" s="25"/>
      <c r="L77" s="110"/>
      <c r="M77" s="113"/>
      <c r="N77" s="105"/>
      <c r="O77" s="113"/>
      <c r="P77" s="105"/>
      <c r="Q77" s="25"/>
      <c r="R77" s="1"/>
      <c r="S77" s="1"/>
      <c r="U77" s="1"/>
      <c r="V77" s="1"/>
      <c r="W77" s="1"/>
    </row>
    <row r="78" spans="1:23" s="2" customFormat="1" ht="19.5">
      <c r="A78" s="28"/>
      <c r="B78" s="1" t="s">
        <v>96</v>
      </c>
      <c r="C78" s="1"/>
      <c r="D78" s="1"/>
      <c r="E78" s="1"/>
      <c r="F78" s="1"/>
      <c r="G78" s="1"/>
      <c r="H78" s="37"/>
      <c r="I78" s="29"/>
      <c r="J78" s="29"/>
      <c r="K78" s="25"/>
      <c r="L78" s="109" t="s">
        <v>97</v>
      </c>
      <c r="M78" s="148" t="s">
        <v>97</v>
      </c>
      <c r="N78" s="148"/>
      <c r="O78" s="148"/>
      <c r="P78" s="148"/>
      <c r="Q78" s="25"/>
      <c r="R78" s="1"/>
      <c r="S78" s="1"/>
      <c r="U78" s="1"/>
      <c r="V78" s="1"/>
      <c r="W78" s="1"/>
    </row>
    <row r="79" spans="1:23" s="2" customFormat="1">
      <c r="A79" s="28"/>
      <c r="B79" s="1" t="s">
        <v>98</v>
      </c>
      <c r="C79" s="1">
        <v>1526786.76</v>
      </c>
      <c r="D79" s="1">
        <v>118659.88</v>
      </c>
      <c r="E79" s="1"/>
      <c r="F79" s="1"/>
      <c r="G79" s="1"/>
      <c r="H79" s="37">
        <v>131665.20000000001</v>
      </c>
      <c r="I79" s="29"/>
      <c r="J79" s="29"/>
      <c r="K79" s="25"/>
      <c r="L79" s="114"/>
      <c r="M79" s="105"/>
      <c r="N79" s="105"/>
      <c r="O79" s="105"/>
      <c r="P79" s="105"/>
      <c r="Q79" s="25"/>
      <c r="R79" s="1"/>
      <c r="S79" s="1"/>
      <c r="U79" s="1"/>
      <c r="V79" s="1"/>
      <c r="W79" s="1"/>
    </row>
    <row r="80" spans="1:23" s="2" customFormat="1" ht="19.5">
      <c r="A80" s="28"/>
      <c r="B80" s="1" t="s">
        <v>99</v>
      </c>
      <c r="C80" s="1">
        <v>257452.6</v>
      </c>
      <c r="D80" s="51">
        <f>110141.94+12709.04</f>
        <v>122850.98000000001</v>
      </c>
      <c r="E80" s="1">
        <f>SUM(D79:D80)</f>
        <v>241510.86000000002</v>
      </c>
      <c r="F80" s="1"/>
      <c r="G80" s="1"/>
      <c r="H80" s="75">
        <v>486120.38999999996</v>
      </c>
      <c r="I80" s="1">
        <f>SUM(H79:H80)</f>
        <v>617785.59</v>
      </c>
      <c r="J80" s="29"/>
      <c r="K80" s="25"/>
      <c r="L80" s="114"/>
      <c r="M80" s="111"/>
      <c r="N80" s="112"/>
      <c r="O80" s="111"/>
      <c r="P80" s="105"/>
      <c r="Q80" s="25"/>
      <c r="R80" s="1"/>
      <c r="S80" s="1"/>
      <c r="U80" s="1"/>
      <c r="V80" s="1"/>
      <c r="W80" s="1"/>
    </row>
    <row r="81" spans="1:23" s="2" customFormat="1" ht="19.5">
      <c r="A81" s="28"/>
      <c r="B81" s="1"/>
      <c r="C81" s="1"/>
      <c r="D81" s="1"/>
      <c r="E81" s="1"/>
      <c r="F81" s="1"/>
      <c r="G81" s="1"/>
      <c r="H81" s="37"/>
      <c r="I81" s="29"/>
      <c r="J81" s="29"/>
      <c r="K81" s="25"/>
      <c r="L81" s="109"/>
      <c r="M81" s="112"/>
      <c r="N81" s="112"/>
      <c r="O81" s="112"/>
      <c r="P81" s="112"/>
      <c r="Q81" s="25"/>
      <c r="R81" s="1"/>
      <c r="S81" s="1"/>
      <c r="U81" s="1"/>
      <c r="V81" s="1"/>
      <c r="W81" s="1"/>
    </row>
    <row r="82" spans="1:23" ht="19.5">
      <c r="A82" s="28"/>
      <c r="B82" s="1" t="s">
        <v>93</v>
      </c>
      <c r="H82" s="37"/>
      <c r="I82" s="29"/>
      <c r="J82" s="29"/>
      <c r="K82" s="25"/>
      <c r="L82" s="147" t="s">
        <v>100</v>
      </c>
      <c r="M82" s="148"/>
      <c r="N82" s="148"/>
      <c r="O82" s="148"/>
      <c r="P82" s="148"/>
      <c r="Q82" s="25"/>
    </row>
    <row r="83" spans="1:23" ht="19.5">
      <c r="A83" s="28"/>
      <c r="B83" s="1" t="s">
        <v>101</v>
      </c>
      <c r="C83" s="1">
        <v>2989.33</v>
      </c>
      <c r="D83" s="1">
        <v>10009.17</v>
      </c>
      <c r="H83" s="37">
        <v>28940.73</v>
      </c>
      <c r="I83" s="29"/>
      <c r="J83" s="29"/>
      <c r="K83" s="25"/>
      <c r="L83" s="115"/>
      <c r="M83" s="116"/>
      <c r="N83" s="117"/>
      <c r="O83" s="116"/>
      <c r="P83" s="105"/>
      <c r="Q83" s="25"/>
    </row>
    <row r="84" spans="1:23" ht="19.5">
      <c r="A84" s="28"/>
      <c r="B84" s="39" t="s">
        <v>102</v>
      </c>
      <c r="D84" s="1">
        <v>0</v>
      </c>
      <c r="H84" s="37">
        <v>11539.570000000931</v>
      </c>
      <c r="I84" s="29"/>
      <c r="J84" s="29"/>
      <c r="K84" s="25"/>
      <c r="L84" s="115"/>
      <c r="M84" s="116"/>
      <c r="N84" s="117"/>
      <c r="O84" s="116"/>
      <c r="P84" s="105"/>
      <c r="Q84" s="25"/>
    </row>
    <row r="85" spans="1:23" ht="19.5">
      <c r="A85" s="28"/>
      <c r="B85" s="1" t="s">
        <v>103</v>
      </c>
      <c r="C85" s="1">
        <v>55600.68</v>
      </c>
      <c r="D85" s="1">
        <v>20000</v>
      </c>
      <c r="H85" s="37">
        <v>41151.39</v>
      </c>
      <c r="I85" s="29"/>
      <c r="J85" s="29"/>
      <c r="K85" s="25"/>
      <c r="L85" s="109"/>
      <c r="M85" s="118"/>
      <c r="N85" s="119"/>
      <c r="O85" s="118"/>
      <c r="P85" s="105"/>
      <c r="Q85" s="25"/>
    </row>
    <row r="86" spans="1:23" ht="19.5">
      <c r="A86" s="28"/>
      <c r="B86" s="39" t="s">
        <v>104</v>
      </c>
      <c r="D86" s="51">
        <v>15752.95</v>
      </c>
      <c r="E86" s="51">
        <f>SUM(D83:D86)</f>
        <v>45762.119999999995</v>
      </c>
      <c r="F86" s="1">
        <f>+E80-E86</f>
        <v>195748.74000000002</v>
      </c>
      <c r="H86" s="75">
        <v>60164.917499999981</v>
      </c>
      <c r="I86" s="51">
        <f>SUM(H83:H86)</f>
        <v>141796.60750000092</v>
      </c>
      <c r="J86" s="1">
        <f>+I80-I86</f>
        <v>475988.98249999905</v>
      </c>
      <c r="K86" s="25"/>
      <c r="L86" s="98"/>
      <c r="M86" s="87"/>
      <c r="N86" s="97"/>
      <c r="O86" s="87"/>
      <c r="P86" s="1"/>
      <c r="Q86" s="25"/>
    </row>
    <row r="87" spans="1:23" ht="19.5">
      <c r="A87" s="28"/>
      <c r="B87" s="8" t="s">
        <v>105</v>
      </c>
      <c r="F87" s="77">
        <f>+F77+F86</f>
        <v>451881.43999999901</v>
      </c>
      <c r="H87" s="37"/>
      <c r="I87" s="29"/>
      <c r="J87" s="77">
        <f>+J77+J86</f>
        <v>616588.15750000393</v>
      </c>
      <c r="K87" s="25"/>
      <c r="L87" s="160"/>
      <c r="M87" s="161"/>
      <c r="N87" s="161"/>
      <c r="O87" s="161"/>
      <c r="P87" s="161"/>
      <c r="Q87" s="25"/>
    </row>
    <row r="88" spans="1:23" ht="19.5">
      <c r="A88" s="28"/>
      <c r="B88" s="1" t="s">
        <v>93</v>
      </c>
      <c r="H88" s="37"/>
      <c r="I88" s="29"/>
      <c r="J88" s="29"/>
      <c r="K88" s="25"/>
      <c r="L88" s="79"/>
      <c r="M88" s="26"/>
      <c r="N88" s="26"/>
      <c r="O88" s="26"/>
      <c r="P88" s="26"/>
      <c r="Q88" s="25"/>
    </row>
    <row r="89" spans="1:23">
      <c r="A89" s="28"/>
      <c r="B89" s="1" t="s">
        <v>106</v>
      </c>
      <c r="E89" s="1">
        <v>139183.15</v>
      </c>
      <c r="H89" s="37"/>
      <c r="I89" s="29">
        <v>171855.11</v>
      </c>
      <c r="J89" s="29"/>
      <c r="K89" s="25"/>
      <c r="L89" s="28"/>
      <c r="Q89" s="25"/>
    </row>
    <row r="90" spans="1:23">
      <c r="A90" s="28"/>
      <c r="B90" s="1" t="s">
        <v>107</v>
      </c>
      <c r="E90" s="51">
        <v>139183.15</v>
      </c>
      <c r="F90" s="1">
        <f>+E89-E90</f>
        <v>0</v>
      </c>
      <c r="H90" s="37"/>
      <c r="I90" s="51">
        <v>171855.11</v>
      </c>
      <c r="J90" s="1">
        <f>+I89-I90</f>
        <v>0</v>
      </c>
      <c r="K90" s="25"/>
      <c r="Q90" s="25"/>
    </row>
    <row r="91" spans="1:23">
      <c r="A91" s="28"/>
      <c r="H91" s="37"/>
      <c r="I91" s="29"/>
      <c r="J91" s="29"/>
      <c r="K91" s="25"/>
      <c r="Q91" s="25"/>
    </row>
    <row r="92" spans="1:23" ht="20.25" thickBot="1">
      <c r="A92" s="28"/>
      <c r="B92" s="8" t="s">
        <v>108</v>
      </c>
      <c r="F92" s="47">
        <f>+F87+F90</f>
        <v>451881.43999999901</v>
      </c>
      <c r="G92" s="8"/>
      <c r="H92" s="37"/>
      <c r="I92" s="29"/>
      <c r="J92" s="47">
        <f>+J87+J90</f>
        <v>616588.15750000393</v>
      </c>
      <c r="K92" s="25"/>
      <c r="Q92" s="25"/>
    </row>
    <row r="93" spans="1:23" ht="20.25" thickTop="1" thickBot="1">
      <c r="A93" s="58"/>
      <c r="B93" s="59"/>
      <c r="C93" s="59"/>
      <c r="D93" s="59"/>
      <c r="E93" s="59"/>
      <c r="F93" s="59"/>
      <c r="G93" s="59"/>
      <c r="H93" s="70"/>
      <c r="I93" s="71"/>
      <c r="J93" s="71"/>
      <c r="K93" s="63"/>
      <c r="L93" s="59"/>
      <c r="M93" s="59"/>
      <c r="N93" s="72"/>
      <c r="O93" s="72"/>
      <c r="P93" s="72"/>
      <c r="Q93" s="63"/>
    </row>
    <row r="94" spans="1:23">
      <c r="A94" s="167"/>
      <c r="B94" s="168"/>
      <c r="C94" s="168"/>
      <c r="D94" s="168"/>
      <c r="E94" s="168"/>
      <c r="F94" s="168"/>
      <c r="G94" s="168"/>
      <c r="H94" s="168"/>
      <c r="I94" s="168"/>
      <c r="J94" s="168"/>
      <c r="K94" s="168"/>
      <c r="L94" s="168"/>
      <c r="M94" s="168"/>
      <c r="N94" s="168"/>
      <c r="O94" s="168"/>
      <c r="P94" s="168"/>
      <c r="Q94" s="169"/>
    </row>
    <row r="95" spans="1:23" ht="19.5">
      <c r="A95" s="163" t="s">
        <v>109</v>
      </c>
      <c r="B95" s="164"/>
      <c r="C95" s="164"/>
      <c r="D95" s="164"/>
      <c r="E95" s="164"/>
      <c r="F95" s="164"/>
      <c r="G95" s="164"/>
      <c r="H95" s="164"/>
      <c r="I95" s="164"/>
      <c r="J95" s="164"/>
      <c r="K95" s="164"/>
      <c r="L95" s="164"/>
      <c r="M95" s="164"/>
      <c r="N95" s="164"/>
      <c r="O95" s="164"/>
      <c r="P95" s="164"/>
      <c r="Q95" s="165"/>
    </row>
    <row r="96" spans="1:23" ht="19.5">
      <c r="A96" s="163" t="s">
        <v>110</v>
      </c>
      <c r="B96" s="164"/>
      <c r="C96" s="164"/>
      <c r="D96" s="164"/>
      <c r="E96" s="164"/>
      <c r="F96" s="164"/>
      <c r="G96" s="164"/>
      <c r="H96" s="164"/>
      <c r="I96" s="164"/>
      <c r="J96" s="164"/>
      <c r="K96" s="164"/>
      <c r="L96" s="164"/>
      <c r="M96" s="164"/>
      <c r="N96" s="164"/>
      <c r="O96" s="164"/>
      <c r="P96" s="164"/>
      <c r="Q96" s="165"/>
    </row>
    <row r="97" spans="1:17">
      <c r="A97" s="28"/>
      <c r="Q97" s="25"/>
    </row>
    <row r="98" spans="1:17" ht="318" customHeight="1">
      <c r="A98" s="88"/>
      <c r="B98" s="166" t="s">
        <v>128</v>
      </c>
      <c r="C98" s="166"/>
      <c r="D98" s="166"/>
      <c r="E98" s="166"/>
      <c r="F98" s="166"/>
      <c r="G98" s="166"/>
      <c r="H98" s="166"/>
      <c r="I98" s="166"/>
      <c r="J98" s="166"/>
      <c r="K98" s="166"/>
      <c r="L98" s="166"/>
      <c r="M98" s="166"/>
      <c r="N98" s="166"/>
      <c r="O98" s="166"/>
      <c r="P98" s="166"/>
      <c r="Q98" s="89"/>
    </row>
    <row r="99" spans="1:17">
      <c r="A99" s="28"/>
      <c r="Q99" s="25"/>
    </row>
    <row r="100" spans="1:17" ht="19.5">
      <c r="A100" s="28"/>
      <c r="F100" s="90"/>
      <c r="G100" s="90"/>
      <c r="H100" s="90"/>
      <c r="I100" s="90"/>
      <c r="J100" s="90"/>
      <c r="K100" s="90"/>
      <c r="L100" s="90"/>
      <c r="M100" s="90"/>
      <c r="N100" s="90"/>
      <c r="O100" s="90"/>
      <c r="P100" s="90"/>
      <c r="Q100" s="91"/>
    </row>
    <row r="101" spans="1:17" ht="19.5">
      <c r="A101" s="28"/>
      <c r="F101" s="90"/>
      <c r="G101" s="90"/>
      <c r="H101" s="90"/>
      <c r="I101" s="106"/>
      <c r="J101" s="107" t="s">
        <v>131</v>
      </c>
      <c r="K101" s="108"/>
      <c r="L101" s="108"/>
      <c r="M101" s="94"/>
      <c r="N101" s="1"/>
      <c r="O101" s="90"/>
      <c r="P101" s="90"/>
      <c r="Q101" s="91"/>
    </row>
    <row r="102" spans="1:17" ht="19.5">
      <c r="A102" s="28"/>
      <c r="F102" s="90"/>
      <c r="G102" s="90"/>
      <c r="H102" s="90"/>
      <c r="I102" s="106"/>
      <c r="J102" s="107" t="s">
        <v>113</v>
      </c>
      <c r="K102" s="108"/>
      <c r="L102" s="108"/>
      <c r="M102" s="94"/>
      <c r="N102" s="1"/>
      <c r="O102" s="90"/>
      <c r="P102" s="90"/>
      <c r="Q102" s="91"/>
    </row>
    <row r="103" spans="1:17" ht="19.5">
      <c r="A103" s="28"/>
      <c r="F103" s="90"/>
      <c r="G103" s="90"/>
      <c r="H103" s="90"/>
      <c r="I103" s="106"/>
      <c r="J103" s="107"/>
      <c r="K103" s="108"/>
      <c r="L103" s="108"/>
      <c r="M103" s="94"/>
      <c r="N103" s="1"/>
      <c r="O103" s="90"/>
      <c r="P103" s="90"/>
      <c r="Q103" s="91"/>
    </row>
    <row r="104" spans="1:17" ht="19.5">
      <c r="A104" s="28"/>
      <c r="F104" s="95" t="s">
        <v>114</v>
      </c>
      <c r="G104" s="90"/>
      <c r="H104" s="90"/>
      <c r="I104" s="106"/>
      <c r="J104" s="105"/>
      <c r="K104" s="108"/>
      <c r="L104" s="108"/>
      <c r="M104" s="94"/>
      <c r="N104" s="96"/>
      <c r="O104" s="90"/>
      <c r="P104" s="90"/>
      <c r="Q104" s="91"/>
    </row>
    <row r="105" spans="1:17" ht="19.5">
      <c r="A105" s="28"/>
      <c r="F105" s="95" t="s">
        <v>115</v>
      </c>
      <c r="G105" s="90"/>
      <c r="H105" s="90"/>
      <c r="I105" s="106"/>
      <c r="J105" s="105"/>
      <c r="K105" s="108"/>
      <c r="L105" s="108"/>
      <c r="M105" s="94"/>
      <c r="N105" s="96"/>
      <c r="O105" s="90"/>
      <c r="P105" s="90"/>
      <c r="Q105" s="91"/>
    </row>
    <row r="106" spans="1:17" ht="19.5">
      <c r="A106" s="28"/>
      <c r="F106" s="95" t="s">
        <v>116</v>
      </c>
      <c r="G106" s="90"/>
      <c r="H106" s="90"/>
      <c r="I106" s="106"/>
      <c r="J106" s="107" t="s">
        <v>129</v>
      </c>
      <c r="K106" s="108"/>
      <c r="L106" s="108"/>
      <c r="M106" s="94"/>
      <c r="N106" s="1"/>
      <c r="O106" s="90"/>
      <c r="P106" s="90"/>
      <c r="Q106" s="91"/>
    </row>
    <row r="107" spans="1:17" ht="19.5">
      <c r="A107" s="28"/>
      <c r="F107" s="95" t="s">
        <v>118</v>
      </c>
      <c r="G107" s="90"/>
      <c r="H107" s="90"/>
      <c r="I107" s="106"/>
      <c r="J107" s="107" t="s">
        <v>130</v>
      </c>
      <c r="K107" s="108"/>
      <c r="L107" s="108"/>
      <c r="M107" s="94"/>
      <c r="N107" s="1"/>
      <c r="O107" s="90"/>
      <c r="P107" s="90"/>
      <c r="Q107" s="91"/>
    </row>
    <row r="108" spans="1:17" ht="19.5" thickBot="1">
      <c r="A108" s="58"/>
      <c r="B108" s="59"/>
      <c r="C108" s="59"/>
      <c r="D108" s="59"/>
      <c r="E108" s="59"/>
      <c r="F108" s="59"/>
      <c r="G108" s="59"/>
      <c r="H108" s="70"/>
      <c r="I108" s="71"/>
      <c r="J108" s="71"/>
      <c r="K108" s="59"/>
      <c r="L108" s="59"/>
      <c r="M108" s="59"/>
      <c r="N108" s="72"/>
      <c r="O108" s="72"/>
      <c r="P108" s="72"/>
      <c r="Q108" s="63"/>
    </row>
  </sheetData>
  <mergeCells count="21">
    <mergeCell ref="A95:Q95"/>
    <mergeCell ref="A96:Q96"/>
    <mergeCell ref="B98:P98"/>
    <mergeCell ref="M75:P75"/>
    <mergeCell ref="L72:P72"/>
    <mergeCell ref="M73:P73"/>
    <mergeCell ref="M78:P78"/>
    <mergeCell ref="L82:P82"/>
    <mergeCell ref="L87:P87"/>
    <mergeCell ref="A94:Q94"/>
    <mergeCell ref="B56:F56"/>
    <mergeCell ref="L56:P56"/>
    <mergeCell ref="B57:F57"/>
    <mergeCell ref="D59:F59"/>
    <mergeCell ref="H59:J59"/>
    <mergeCell ref="H5:J5"/>
    <mergeCell ref="A1:Q1"/>
    <mergeCell ref="A2:Q2"/>
    <mergeCell ref="A3:J3"/>
    <mergeCell ref="D4:F4"/>
    <mergeCell ref="H4:J4"/>
  </mergeCells>
  <printOptions horizontalCentered="1"/>
  <pageMargins left="0.19685039370078741" right="0.19685039370078741" top="0.39370078740157483" bottom="0.39370078740157483" header="0.31496062992125984" footer="0.31496062992125984"/>
  <pageSetup paperSize="8" scale="30" orientation="portrait" r:id="rId1"/>
  <colBreaks count="1" manualBreakCount="1">
    <brk id="18" max="1048575" man="1"/>
  </colBreaks>
  <drawing r:id="rId2"/>
</worksheet>
</file>

<file path=xl/worksheets/sheet5.xml><?xml version="1.0" encoding="utf-8"?>
<worksheet xmlns="http://schemas.openxmlformats.org/spreadsheetml/2006/main" xmlns:r="http://schemas.openxmlformats.org/officeDocument/2006/relationships">
  <sheetPr>
    <tabColor rgb="FF0070C0"/>
    <pageSetUpPr fitToPage="1"/>
  </sheetPr>
  <dimension ref="A1:W107"/>
  <sheetViews>
    <sheetView view="pageBreakPreview" topLeftCell="A82" zoomScale="70" zoomScaleNormal="55" zoomScaleSheetLayoutView="70" workbookViewId="0">
      <selection activeCell="B98" sqref="B98:P98"/>
    </sheetView>
  </sheetViews>
  <sheetFormatPr defaultColWidth="9.33203125" defaultRowHeight="18.75"/>
  <cols>
    <col min="1" max="1" width="2.33203125" style="1" customWidth="1"/>
    <col min="2" max="2" width="95.33203125" style="1" customWidth="1"/>
    <col min="3" max="3" width="1.6640625" style="1" customWidth="1"/>
    <col min="4" max="4" width="23.83203125" style="1" customWidth="1"/>
    <col min="5" max="5" width="24.33203125" style="1" bestFit="1" customWidth="1"/>
    <col min="6" max="6" width="23.83203125" style="1" customWidth="1"/>
    <col min="7" max="7" width="1.83203125" style="1" customWidth="1"/>
    <col min="8" max="8" width="24" style="31" customWidth="1"/>
    <col min="9" max="9" width="25.1640625" style="32" customWidth="1"/>
    <col min="10" max="10" width="23.5" style="32" customWidth="1"/>
    <col min="11" max="11" width="1.83203125" style="1" customWidth="1"/>
    <col min="12" max="12" width="103.33203125" style="1" customWidth="1"/>
    <col min="13" max="13" width="1.83203125" style="1" customWidth="1"/>
    <col min="14" max="14" width="29.6640625" style="27" customWidth="1"/>
    <col min="15" max="15" width="1.5" style="27" customWidth="1"/>
    <col min="16" max="16" width="25.6640625" style="27" customWidth="1"/>
    <col min="17" max="17" width="1.6640625" style="1" customWidth="1"/>
    <col min="18" max="18" width="22.5" style="1" bestFit="1" customWidth="1"/>
    <col min="19" max="19" width="21.33203125" style="1" bestFit="1" customWidth="1"/>
    <col min="20" max="20" width="13.1640625" style="2" bestFit="1" customWidth="1"/>
    <col min="21" max="21" width="33.6640625" style="1" customWidth="1"/>
    <col min="22" max="16384" width="9.33203125" style="1"/>
  </cols>
  <sheetData>
    <row r="1" spans="1:23" ht="19.5">
      <c r="A1" s="149" t="s">
        <v>0</v>
      </c>
      <c r="B1" s="150"/>
      <c r="C1" s="150"/>
      <c r="D1" s="150"/>
      <c r="E1" s="150"/>
      <c r="F1" s="150"/>
      <c r="G1" s="150"/>
      <c r="H1" s="150"/>
      <c r="I1" s="150"/>
      <c r="J1" s="150"/>
      <c r="K1" s="150"/>
      <c r="L1" s="150"/>
      <c r="M1" s="150"/>
      <c r="N1" s="150"/>
      <c r="O1" s="150"/>
      <c r="P1" s="150"/>
      <c r="Q1" s="151"/>
    </row>
    <row r="2" spans="1:23" s="3" customFormat="1" ht="20.25" thickBot="1">
      <c r="A2" s="152" t="s">
        <v>1</v>
      </c>
      <c r="B2" s="153"/>
      <c r="C2" s="153"/>
      <c r="D2" s="153"/>
      <c r="E2" s="153"/>
      <c r="F2" s="153"/>
      <c r="G2" s="153"/>
      <c r="H2" s="153"/>
      <c r="I2" s="153"/>
      <c r="J2" s="153"/>
      <c r="K2" s="153"/>
      <c r="L2" s="153"/>
      <c r="M2" s="153"/>
      <c r="N2" s="153"/>
      <c r="O2" s="153"/>
      <c r="P2" s="153"/>
      <c r="Q2" s="154"/>
      <c r="T2" s="4"/>
    </row>
    <row r="3" spans="1:23" s="8" customFormat="1" ht="19.5">
      <c r="A3" s="149"/>
      <c r="B3" s="155"/>
      <c r="C3" s="155"/>
      <c r="D3" s="155"/>
      <c r="E3" s="155"/>
      <c r="F3" s="155"/>
      <c r="G3" s="155"/>
      <c r="H3" s="155"/>
      <c r="I3" s="155"/>
      <c r="J3" s="155"/>
      <c r="K3" s="5"/>
      <c r="L3" s="6"/>
      <c r="M3" s="6"/>
      <c r="N3" s="7"/>
      <c r="O3" s="7"/>
      <c r="P3" s="7"/>
      <c r="Q3" s="5"/>
      <c r="T3" s="9"/>
    </row>
    <row r="4" spans="1:23" s="14" customFormat="1" ht="41.25" customHeight="1">
      <c r="A4" s="10"/>
      <c r="B4" s="11" t="s">
        <v>2</v>
      </c>
      <c r="C4" s="11"/>
      <c r="D4" s="156" t="s">
        <v>3</v>
      </c>
      <c r="E4" s="156"/>
      <c r="F4" s="156"/>
      <c r="G4" s="12"/>
      <c r="H4" s="156" t="s">
        <v>4</v>
      </c>
      <c r="I4" s="156"/>
      <c r="J4" s="156"/>
      <c r="K4" s="13"/>
      <c r="L4" s="14" t="s">
        <v>5</v>
      </c>
      <c r="N4" s="15" t="s">
        <v>3</v>
      </c>
      <c r="O4" s="16"/>
      <c r="P4" s="15" t="s">
        <v>4</v>
      </c>
      <c r="Q4" s="17"/>
      <c r="R4" s="16"/>
      <c r="T4" s="18"/>
    </row>
    <row r="5" spans="1:23" s="8" customFormat="1" ht="19.5">
      <c r="A5" s="19"/>
      <c r="B5" s="20"/>
      <c r="C5" s="20"/>
      <c r="D5" s="20"/>
      <c r="E5" s="20"/>
      <c r="F5" s="20"/>
      <c r="G5" s="20"/>
      <c r="H5" s="157"/>
      <c r="I5" s="157"/>
      <c r="J5" s="157"/>
      <c r="K5" s="21"/>
      <c r="N5" s="22"/>
      <c r="O5" s="22"/>
      <c r="P5" s="22"/>
      <c r="Q5" s="21"/>
      <c r="T5" s="9"/>
    </row>
    <row r="6" spans="1:23" s="8" customFormat="1" ht="19.5">
      <c r="A6" s="19"/>
      <c r="B6" s="20"/>
      <c r="C6" s="20"/>
      <c r="D6" s="22" t="s">
        <v>6</v>
      </c>
      <c r="E6" s="22"/>
      <c r="F6" s="22" t="s">
        <v>7</v>
      </c>
      <c r="G6" s="22"/>
      <c r="H6" s="104" t="s">
        <v>6</v>
      </c>
      <c r="I6" s="104"/>
      <c r="J6" s="104" t="s">
        <v>7</v>
      </c>
      <c r="K6" s="21"/>
      <c r="N6" s="22"/>
      <c r="O6" s="22"/>
      <c r="P6" s="22"/>
      <c r="Q6" s="21"/>
      <c r="T6" s="9"/>
    </row>
    <row r="7" spans="1:23" s="8" customFormat="1" ht="19.5">
      <c r="A7" s="19"/>
      <c r="B7" s="20"/>
      <c r="C7" s="20"/>
      <c r="D7" s="22" t="s">
        <v>8</v>
      </c>
      <c r="E7" s="22" t="s">
        <v>9</v>
      </c>
      <c r="F7" s="22" t="s">
        <v>10</v>
      </c>
      <c r="G7" s="22"/>
      <c r="H7" s="104" t="s">
        <v>8</v>
      </c>
      <c r="I7" s="104" t="s">
        <v>9</v>
      </c>
      <c r="J7" s="104" t="s">
        <v>10</v>
      </c>
      <c r="K7" s="21"/>
      <c r="N7" s="22"/>
      <c r="O7" s="22"/>
      <c r="P7" s="22"/>
      <c r="Q7" s="21"/>
      <c r="T7" s="9"/>
    </row>
    <row r="8" spans="1:23" ht="19.5">
      <c r="A8" s="19"/>
      <c r="B8" s="8" t="s">
        <v>11</v>
      </c>
      <c r="C8" s="8"/>
      <c r="D8" s="8"/>
      <c r="E8" s="8"/>
      <c r="F8" s="8"/>
      <c r="G8" s="8"/>
      <c r="H8" s="23"/>
      <c r="I8" s="24"/>
      <c r="J8" s="24"/>
      <c r="K8" s="25"/>
      <c r="L8" s="26" t="s">
        <v>12</v>
      </c>
      <c r="M8" s="26"/>
      <c r="Q8" s="25"/>
    </row>
    <row r="9" spans="1:23" ht="19.5">
      <c r="A9" s="19"/>
      <c r="B9" s="1" t="s">
        <v>13</v>
      </c>
      <c r="C9" s="8"/>
      <c r="D9" s="1">
        <v>0</v>
      </c>
      <c r="E9" s="1">
        <v>0</v>
      </c>
      <c r="F9" s="1">
        <f>D9-E9</f>
        <v>0</v>
      </c>
      <c r="H9" s="1">
        <v>0</v>
      </c>
      <c r="I9" s="1">
        <v>0</v>
      </c>
      <c r="J9" s="1">
        <f>H9-I9</f>
        <v>0</v>
      </c>
      <c r="K9" s="25"/>
      <c r="L9" s="26"/>
      <c r="M9" s="26"/>
      <c r="Q9" s="25"/>
    </row>
    <row r="10" spans="1:23" ht="19.5">
      <c r="A10" s="28"/>
      <c r="B10" s="1" t="s">
        <v>14</v>
      </c>
      <c r="D10" s="1">
        <v>162387.82</v>
      </c>
      <c r="E10" s="1">
        <v>162387.59</v>
      </c>
      <c r="F10" s="1">
        <f>D10-E10</f>
        <v>0.23000000001047738</v>
      </c>
      <c r="H10" s="1">
        <v>162387.82</v>
      </c>
      <c r="I10" s="1">
        <v>162387.59</v>
      </c>
      <c r="J10" s="1">
        <f>H10-I10</f>
        <v>0.23000000001047738</v>
      </c>
      <c r="K10" s="25"/>
      <c r="L10" s="8" t="s">
        <v>15</v>
      </c>
      <c r="M10" s="8"/>
      <c r="N10" s="29">
        <v>-1510692.71</v>
      </c>
      <c r="O10" s="29"/>
      <c r="P10" s="29">
        <v>-1510692.7100000002</v>
      </c>
      <c r="Q10" s="25"/>
    </row>
    <row r="11" spans="1:23" ht="20.25" thickBot="1">
      <c r="A11" s="28"/>
      <c r="B11" s="8" t="s">
        <v>16</v>
      </c>
      <c r="D11" s="30">
        <f t="shared" ref="D11:J11" si="0">SUM(D9:D10)</f>
        <v>162387.82</v>
      </c>
      <c r="E11" s="30">
        <f t="shared" si="0"/>
        <v>162387.59</v>
      </c>
      <c r="F11" s="30">
        <f t="shared" si="0"/>
        <v>0.23000000001047738</v>
      </c>
      <c r="G11" s="26"/>
      <c r="H11" s="30">
        <f t="shared" si="0"/>
        <v>162387.82</v>
      </c>
      <c r="I11" s="30">
        <f t="shared" si="0"/>
        <v>162387.59</v>
      </c>
      <c r="J11" s="30">
        <f t="shared" si="0"/>
        <v>0.23000000001047738</v>
      </c>
      <c r="K11" s="25"/>
      <c r="Q11" s="25"/>
    </row>
    <row r="12" spans="1:23" ht="39.75" thickTop="1">
      <c r="A12" s="28"/>
      <c r="K12" s="25"/>
      <c r="L12" s="33" t="s">
        <v>17</v>
      </c>
      <c r="M12" s="33"/>
      <c r="Q12" s="25"/>
    </row>
    <row r="13" spans="1:23">
      <c r="A13" s="28"/>
      <c r="K13" s="25"/>
      <c r="L13" s="1" t="s">
        <v>18</v>
      </c>
      <c r="N13" s="29">
        <v>2435594.65</v>
      </c>
      <c r="O13" s="29"/>
      <c r="P13" s="29">
        <v>2433740.110954701</v>
      </c>
      <c r="Q13" s="25"/>
      <c r="T13" s="34"/>
      <c r="U13" s="35"/>
      <c r="V13" s="35"/>
      <c r="W13" s="35"/>
    </row>
    <row r="14" spans="1:23" ht="19.5">
      <c r="A14" s="28"/>
      <c r="B14" s="8" t="s">
        <v>19</v>
      </c>
      <c r="C14" s="8"/>
      <c r="D14" s="8"/>
      <c r="E14" s="8"/>
      <c r="F14" s="8"/>
      <c r="G14" s="8"/>
      <c r="K14" s="25"/>
      <c r="N14" s="29"/>
      <c r="O14" s="29"/>
      <c r="P14" s="29"/>
      <c r="Q14" s="25"/>
    </row>
    <row r="15" spans="1:23" ht="19.5">
      <c r="A15" s="28"/>
      <c r="B15" s="8" t="s">
        <v>20</v>
      </c>
      <c r="C15" s="8"/>
      <c r="D15" s="8"/>
      <c r="E15" s="8"/>
      <c r="F15" s="8"/>
      <c r="G15" s="8"/>
      <c r="H15" s="36"/>
      <c r="I15" s="36"/>
      <c r="J15" s="36"/>
      <c r="K15" s="25"/>
      <c r="Q15" s="25"/>
    </row>
    <row r="16" spans="1:23" ht="19.5">
      <c r="A16" s="28"/>
      <c r="B16" s="37" t="s">
        <v>21</v>
      </c>
      <c r="D16" s="29">
        <v>0.26</v>
      </c>
      <c r="E16" s="29">
        <v>0</v>
      </c>
      <c r="F16" s="29">
        <f t="shared" ref="F16:F24" si="1">D16-E16</f>
        <v>0.26</v>
      </c>
      <c r="G16" s="29"/>
      <c r="H16" s="29">
        <v>0.26</v>
      </c>
      <c r="I16" s="29">
        <v>0</v>
      </c>
      <c r="J16" s="29">
        <f t="shared" ref="J16:J24" si="2">H16-I16</f>
        <v>0.26</v>
      </c>
      <c r="K16" s="25"/>
      <c r="L16" s="33" t="s">
        <v>22</v>
      </c>
      <c r="M16" s="33"/>
      <c r="N16" s="29"/>
      <c r="O16" s="29"/>
      <c r="P16" s="29"/>
      <c r="Q16" s="25"/>
    </row>
    <row r="17" spans="1:20">
      <c r="A17" s="38"/>
      <c r="B17" s="37" t="s">
        <v>23</v>
      </c>
      <c r="D17" s="29">
        <v>24708.25</v>
      </c>
      <c r="E17" s="29">
        <v>17843.59</v>
      </c>
      <c r="F17" s="29">
        <f t="shared" si="1"/>
        <v>6864.66</v>
      </c>
      <c r="G17" s="29"/>
      <c r="H17" s="29">
        <v>24708.25</v>
      </c>
      <c r="I17" s="29">
        <v>15460.720000000001</v>
      </c>
      <c r="J17" s="29">
        <f t="shared" si="2"/>
        <v>9247.5299999999988</v>
      </c>
      <c r="K17" s="25"/>
      <c r="L17" s="39" t="s">
        <v>24</v>
      </c>
      <c r="N17" s="29">
        <f>+N65</f>
        <v>1269466.9815453012</v>
      </c>
      <c r="O17" s="1"/>
      <c r="P17" s="29">
        <f>+P65</f>
        <v>652878.82404529734</v>
      </c>
      <c r="Q17" s="25"/>
    </row>
    <row r="18" spans="1:20" ht="20.25" thickBot="1">
      <c r="A18" s="28"/>
      <c r="B18" s="40" t="s">
        <v>25</v>
      </c>
      <c r="C18" s="40"/>
      <c r="D18" s="29">
        <v>1484257.56</v>
      </c>
      <c r="E18" s="29">
        <v>305143.16000000003</v>
      </c>
      <c r="F18" s="29">
        <f t="shared" si="1"/>
        <v>1179114.3999999999</v>
      </c>
      <c r="G18" s="29"/>
      <c r="H18" s="29">
        <v>1484257.56</v>
      </c>
      <c r="I18" s="29">
        <v>245772.87</v>
      </c>
      <c r="J18" s="29">
        <f t="shared" si="2"/>
        <v>1238484.69</v>
      </c>
      <c r="K18" s="25"/>
      <c r="N18" s="41">
        <f>SUM(N16:N17)</f>
        <v>1269466.9815453012</v>
      </c>
      <c r="O18" s="29"/>
      <c r="P18" s="41">
        <f>SUM(P16:P17)</f>
        <v>652878.82404529734</v>
      </c>
      <c r="Q18" s="25"/>
      <c r="R18" s="42"/>
    </row>
    <row r="19" spans="1:20" ht="19.5" thickTop="1">
      <c r="A19" s="28"/>
      <c r="B19" s="40" t="s">
        <v>26</v>
      </c>
      <c r="C19" s="40"/>
      <c r="D19" s="29">
        <v>11600</v>
      </c>
      <c r="E19" s="29">
        <v>10702.02</v>
      </c>
      <c r="F19" s="29">
        <f t="shared" si="1"/>
        <v>897.97999999999956</v>
      </c>
      <c r="G19" s="29"/>
      <c r="H19" s="29">
        <v>11600</v>
      </c>
      <c r="I19" s="29">
        <v>9542.02</v>
      </c>
      <c r="J19" s="29">
        <f t="shared" si="2"/>
        <v>2057.9799999999996</v>
      </c>
      <c r="K19" s="25"/>
      <c r="Q19" s="25"/>
    </row>
    <row r="20" spans="1:20" ht="20.25" thickBot="1">
      <c r="A20" s="28"/>
      <c r="B20" s="40" t="s">
        <v>27</v>
      </c>
      <c r="C20" s="40"/>
      <c r="D20" s="29">
        <v>803875.29</v>
      </c>
      <c r="E20" s="29">
        <v>681196.62</v>
      </c>
      <c r="F20" s="29">
        <f t="shared" si="1"/>
        <v>122678.67000000004</v>
      </c>
      <c r="G20" s="29"/>
      <c r="H20" s="29">
        <v>803875.29</v>
      </c>
      <c r="I20" s="29">
        <v>600809.09000000008</v>
      </c>
      <c r="J20" s="29">
        <f t="shared" si="2"/>
        <v>203066.19999999995</v>
      </c>
      <c r="K20" s="25"/>
      <c r="L20" s="8" t="s">
        <v>28</v>
      </c>
      <c r="M20" s="8"/>
      <c r="N20" s="41">
        <f>SUM(N10:N17)</f>
        <v>2194368.9215453011</v>
      </c>
      <c r="O20" s="43"/>
      <c r="P20" s="41">
        <f>SUM(P10:P17)</f>
        <v>1575926.2249999982</v>
      </c>
      <c r="Q20" s="25"/>
    </row>
    <row r="21" spans="1:20" ht="38.25" thickTop="1">
      <c r="A21" s="28"/>
      <c r="B21" s="44" t="s">
        <v>29</v>
      </c>
      <c r="D21" s="29">
        <v>41777.129999999997</v>
      </c>
      <c r="E21" s="29">
        <v>28296.350000000002</v>
      </c>
      <c r="F21" s="29">
        <f t="shared" si="1"/>
        <v>13480.779999999995</v>
      </c>
      <c r="G21" s="29"/>
      <c r="H21" s="29">
        <v>41777.129999999997</v>
      </c>
      <c r="I21" s="29">
        <v>24873.430000000004</v>
      </c>
      <c r="J21" s="29">
        <f t="shared" si="2"/>
        <v>16903.699999999993</v>
      </c>
      <c r="K21" s="25"/>
      <c r="N21" s="1"/>
      <c r="O21" s="1"/>
      <c r="Q21" s="25"/>
      <c r="T21" s="1"/>
    </row>
    <row r="22" spans="1:20" ht="19.5">
      <c r="A22" s="28"/>
      <c r="B22" s="40" t="s">
        <v>30</v>
      </c>
      <c r="C22" s="40"/>
      <c r="D22" s="29">
        <v>88500</v>
      </c>
      <c r="E22" s="29">
        <v>88499.99</v>
      </c>
      <c r="F22" s="29">
        <f t="shared" si="1"/>
        <v>9.9999999947613105E-3</v>
      </c>
      <c r="G22" s="29"/>
      <c r="H22" s="29">
        <v>88500</v>
      </c>
      <c r="I22" s="29">
        <v>88499.99</v>
      </c>
      <c r="J22" s="29">
        <f t="shared" si="2"/>
        <v>9.9999999947613105E-3</v>
      </c>
      <c r="K22" s="25"/>
      <c r="L22" s="26" t="s">
        <v>31</v>
      </c>
      <c r="M22" s="39"/>
      <c r="N22" s="1"/>
      <c r="O22" s="1"/>
      <c r="Q22" s="25"/>
    </row>
    <row r="23" spans="1:20" ht="37.5">
      <c r="A23" s="28"/>
      <c r="B23" s="40" t="s">
        <v>32</v>
      </c>
      <c r="C23" s="40"/>
      <c r="D23" s="29">
        <v>336295.36</v>
      </c>
      <c r="E23" s="29">
        <v>285247.38</v>
      </c>
      <c r="F23" s="29">
        <f t="shared" si="1"/>
        <v>51047.979999999981</v>
      </c>
      <c r="G23" s="29"/>
      <c r="H23" s="29">
        <v>299443.02</v>
      </c>
      <c r="I23" s="29">
        <v>260115.88</v>
      </c>
      <c r="J23" s="29">
        <f t="shared" si="2"/>
        <v>39327.140000000014</v>
      </c>
      <c r="K23" s="25"/>
      <c r="L23" s="45" t="s">
        <v>33</v>
      </c>
      <c r="M23" s="39"/>
      <c r="N23" s="29">
        <v>117852.49499999989</v>
      </c>
      <c r="O23" s="1"/>
      <c r="P23" s="29">
        <v>106348.38500000001</v>
      </c>
      <c r="Q23" s="25"/>
      <c r="T23" s="1"/>
    </row>
    <row r="24" spans="1:20">
      <c r="A24" s="46"/>
      <c r="B24" s="40" t="s">
        <v>34</v>
      </c>
      <c r="C24" s="40"/>
      <c r="D24" s="29">
        <v>1103538.99</v>
      </c>
      <c r="E24" s="29">
        <v>0</v>
      </c>
      <c r="F24" s="29">
        <f t="shared" si="1"/>
        <v>1103538.99</v>
      </c>
      <c r="G24" s="29"/>
      <c r="H24" s="29">
        <v>1103538.99</v>
      </c>
      <c r="I24" s="29">
        <v>0</v>
      </c>
      <c r="J24" s="29">
        <f t="shared" si="2"/>
        <v>1103538.99</v>
      </c>
      <c r="K24" s="25"/>
      <c r="L24" s="39" t="s">
        <v>35</v>
      </c>
      <c r="M24" s="39"/>
      <c r="N24" s="1">
        <v>30501.47</v>
      </c>
      <c r="O24" s="1"/>
      <c r="P24" s="29">
        <v>30501.47</v>
      </c>
      <c r="Q24" s="25"/>
    </row>
    <row r="25" spans="1:20" ht="20.25" thickBot="1">
      <c r="A25" s="46"/>
      <c r="B25" s="20" t="s">
        <v>36</v>
      </c>
      <c r="C25" s="20"/>
      <c r="D25" s="30">
        <f>SUM(D16:D24)</f>
        <v>3894552.84</v>
      </c>
      <c r="E25" s="30">
        <f>SUM(E16:E24)</f>
        <v>1416929.1100000003</v>
      </c>
      <c r="F25" s="30">
        <f>SUM(F16:F24)</f>
        <v>2477623.7299999995</v>
      </c>
      <c r="G25" s="26"/>
      <c r="H25" s="30">
        <f>SUM(H16:H24)</f>
        <v>3857700.5</v>
      </c>
      <c r="I25" s="30">
        <f>SUM(I16:I24)</f>
        <v>1245074</v>
      </c>
      <c r="J25" s="30">
        <f>SUM(J16:J24)</f>
        <v>2612626.5</v>
      </c>
      <c r="K25" s="25"/>
      <c r="N25" s="47">
        <f>SUM(N23:N24)</f>
        <v>148353.96499999991</v>
      </c>
      <c r="O25" s="1"/>
      <c r="P25" s="41">
        <f>SUM(P23:P24)</f>
        <v>136849.85500000001</v>
      </c>
      <c r="Q25" s="25"/>
    </row>
    <row r="26" spans="1:20" ht="19.5" thickTop="1">
      <c r="A26" s="46"/>
      <c r="K26" s="25"/>
      <c r="N26" s="1"/>
      <c r="O26" s="1"/>
      <c r="Q26" s="25"/>
    </row>
    <row r="27" spans="1:20" ht="19.5">
      <c r="A27" s="46"/>
      <c r="B27" s="8" t="s">
        <v>37</v>
      </c>
      <c r="K27" s="25"/>
      <c r="N27" s="1"/>
      <c r="O27" s="1"/>
      <c r="Q27" s="25"/>
    </row>
    <row r="28" spans="1:20" ht="19.5">
      <c r="A28" s="46"/>
      <c r="B28" s="8" t="s">
        <v>38</v>
      </c>
      <c r="K28" s="25"/>
      <c r="N28" s="1"/>
      <c r="O28" s="1"/>
      <c r="Q28" s="25"/>
    </row>
    <row r="29" spans="1:20" ht="19.5">
      <c r="A29" s="46"/>
      <c r="B29" s="1" t="s">
        <v>39</v>
      </c>
      <c r="F29" s="1">
        <v>144020.53999999998</v>
      </c>
      <c r="J29" s="29">
        <v>104020.54000000001</v>
      </c>
      <c r="K29" s="25"/>
      <c r="L29" s="26" t="s">
        <v>40</v>
      </c>
      <c r="M29" s="26"/>
      <c r="Q29" s="25"/>
    </row>
    <row r="30" spans="1:20" ht="19.5">
      <c r="A30" s="46"/>
      <c r="B30" s="39" t="s">
        <v>41</v>
      </c>
      <c r="F30" s="48">
        <v>1200</v>
      </c>
      <c r="J30" s="29">
        <v>1200</v>
      </c>
      <c r="K30" s="25"/>
      <c r="L30" s="8" t="s">
        <v>42</v>
      </c>
      <c r="M30" s="8"/>
      <c r="Q30" s="25"/>
    </row>
    <row r="31" spans="1:20">
      <c r="A31" s="46"/>
      <c r="F31" s="49">
        <f>SUM(F29:F30)</f>
        <v>145220.53999999998</v>
      </c>
      <c r="J31" s="49">
        <f>SUM(J29:J30)</f>
        <v>105220.54000000001</v>
      </c>
      <c r="K31" s="25"/>
      <c r="L31" s="1" t="s">
        <v>43</v>
      </c>
      <c r="N31" s="1">
        <v>89475.979999999981</v>
      </c>
      <c r="O31" s="29"/>
      <c r="P31" s="29">
        <v>173082.76</v>
      </c>
      <c r="Q31" s="25"/>
    </row>
    <row r="32" spans="1:20">
      <c r="A32" s="46"/>
      <c r="K32" s="25"/>
      <c r="Q32" s="25"/>
    </row>
    <row r="33" spans="1:17" ht="20.25" thickBot="1">
      <c r="A33" s="46"/>
      <c r="B33" s="8" t="s">
        <v>44</v>
      </c>
      <c r="F33" s="41">
        <f>F25+F31</f>
        <v>2622844.2699999996</v>
      </c>
      <c r="G33" s="43"/>
      <c r="J33" s="41">
        <f>J25+J31</f>
        <v>2717847.04</v>
      </c>
      <c r="K33" s="25"/>
      <c r="N33" s="1"/>
      <c r="O33" s="1"/>
      <c r="P33" s="1"/>
      <c r="Q33" s="25"/>
    </row>
    <row r="34" spans="1:17" ht="19.5" thickTop="1">
      <c r="A34" s="46"/>
      <c r="K34" s="25"/>
      <c r="Q34" s="25"/>
    </row>
    <row r="35" spans="1:17" ht="19.5">
      <c r="A35" s="28"/>
      <c r="B35" s="8" t="s">
        <v>45</v>
      </c>
      <c r="C35" s="8"/>
      <c r="D35" s="8"/>
      <c r="E35" s="8"/>
      <c r="F35" s="8"/>
      <c r="G35" s="8"/>
      <c r="K35" s="25"/>
      <c r="L35" s="8" t="s">
        <v>46</v>
      </c>
      <c r="M35" s="8"/>
      <c r="N35" s="1"/>
      <c r="O35" s="1"/>
      <c r="P35" s="1"/>
      <c r="Q35" s="25"/>
    </row>
    <row r="36" spans="1:17" ht="19.5">
      <c r="A36" s="28"/>
      <c r="B36" s="8" t="s">
        <v>47</v>
      </c>
      <c r="C36" s="8"/>
      <c r="D36" s="8"/>
      <c r="E36" s="8"/>
      <c r="F36" s="8"/>
      <c r="G36" s="8"/>
      <c r="J36" s="50"/>
      <c r="K36" s="25"/>
      <c r="L36" s="1" t="s">
        <v>48</v>
      </c>
      <c r="N36" s="1">
        <v>3224459.8599999938</v>
      </c>
      <c r="O36" s="29"/>
      <c r="P36" s="29">
        <v>3270812.17</v>
      </c>
      <c r="Q36" s="25"/>
    </row>
    <row r="37" spans="1:17">
      <c r="A37" s="28"/>
      <c r="B37" s="1" t="s">
        <v>49</v>
      </c>
      <c r="E37" s="1">
        <v>1492250.9700000014</v>
      </c>
      <c r="I37" s="29">
        <v>1257142.9700000025</v>
      </c>
      <c r="K37" s="25"/>
      <c r="L37" s="39" t="s">
        <v>50</v>
      </c>
      <c r="M37" s="39"/>
      <c r="N37" s="1">
        <v>19941.64000000001</v>
      </c>
      <c r="O37" s="1"/>
      <c r="P37" s="1">
        <v>17983.41</v>
      </c>
      <c r="Q37" s="25"/>
    </row>
    <row r="38" spans="1:17">
      <c r="A38" s="28"/>
      <c r="B38" s="1" t="s">
        <v>51</v>
      </c>
      <c r="E38" s="51">
        <v>412753.2475</v>
      </c>
      <c r="F38" s="1">
        <f>E37-E38</f>
        <v>1079497.7225000013</v>
      </c>
      <c r="I38" s="52">
        <v>352588.33</v>
      </c>
      <c r="J38" s="29">
        <f>I37-I38</f>
        <v>904554.64000000246</v>
      </c>
      <c r="K38" s="25"/>
      <c r="L38" s="1" t="s">
        <v>52</v>
      </c>
      <c r="N38" s="1">
        <v>17972.069999999992</v>
      </c>
      <c r="O38" s="29"/>
      <c r="P38" s="29">
        <v>22492.52</v>
      </c>
      <c r="Q38" s="25"/>
    </row>
    <row r="39" spans="1:17">
      <c r="A39" s="28"/>
      <c r="B39" s="1" t="s">
        <v>53</v>
      </c>
      <c r="F39" s="51">
        <v>189899.57</v>
      </c>
      <c r="J39" s="1">
        <v>155631.18</v>
      </c>
      <c r="K39" s="25"/>
      <c r="L39" s="1" t="s">
        <v>54</v>
      </c>
      <c r="N39" s="1">
        <v>83606.780000000013</v>
      </c>
      <c r="O39" s="1"/>
      <c r="P39" s="1">
        <v>78122.58</v>
      </c>
      <c r="Q39" s="25"/>
    </row>
    <row r="40" spans="1:17" ht="20.25" thickBot="1">
      <c r="A40" s="28"/>
      <c r="F40" s="47">
        <f>SUM(F38:F39)</f>
        <v>1269397.2925000014</v>
      </c>
      <c r="H40" s="1"/>
      <c r="I40" s="1"/>
      <c r="J40" s="47">
        <f>SUM(J38:J39)</f>
        <v>1060185.8200000024</v>
      </c>
      <c r="K40" s="25"/>
      <c r="L40" s="1" t="s">
        <v>55</v>
      </c>
      <c r="N40" s="1">
        <v>48583.450000000012</v>
      </c>
      <c r="O40" s="1"/>
      <c r="P40" s="1">
        <v>34035.259999999995</v>
      </c>
      <c r="Q40" s="25"/>
    </row>
    <row r="41" spans="1:17" ht="21" thickTop="1" thickBot="1">
      <c r="A41" s="28"/>
      <c r="K41" s="25"/>
      <c r="L41" s="8" t="s">
        <v>56</v>
      </c>
      <c r="M41" s="8"/>
      <c r="N41" s="41">
        <f>SUM(N36:N40)</f>
        <v>3394563.7999999938</v>
      </c>
      <c r="O41" s="43"/>
      <c r="P41" s="41">
        <f>SUM(P36:P40)</f>
        <v>3423445.94</v>
      </c>
      <c r="Q41" s="25"/>
    </row>
    <row r="42" spans="1:17" ht="20.25" thickTop="1">
      <c r="A42" s="46"/>
      <c r="B42" s="8" t="s">
        <v>57</v>
      </c>
      <c r="C42" s="8"/>
      <c r="D42" s="8"/>
      <c r="E42" s="8"/>
      <c r="F42" s="8"/>
      <c r="G42" s="8"/>
      <c r="K42" s="25"/>
      <c r="N42" s="1"/>
      <c r="O42" s="1"/>
      <c r="P42" s="43"/>
      <c r="Q42" s="25"/>
    </row>
    <row r="43" spans="1:17" ht="20.25" thickBot="1">
      <c r="A43" s="46"/>
      <c r="B43" s="1" t="s">
        <v>58</v>
      </c>
      <c r="F43" s="1">
        <v>357.74000000394881</v>
      </c>
      <c r="J43" s="29">
        <v>89.100000000486034</v>
      </c>
      <c r="K43" s="25"/>
      <c r="L43" s="8" t="s">
        <v>59</v>
      </c>
      <c r="M43" s="8"/>
      <c r="N43" s="41">
        <f>N41+N31</f>
        <v>3484039.7799999937</v>
      </c>
      <c r="O43" s="43"/>
      <c r="P43" s="41">
        <f>P31+P41</f>
        <v>3596528.7</v>
      </c>
      <c r="Q43" s="25"/>
    </row>
    <row r="44" spans="1:17" ht="19.5" thickTop="1">
      <c r="A44" s="46"/>
      <c r="B44" s="1" t="s">
        <v>60</v>
      </c>
      <c r="F44" s="51">
        <v>1224096.74</v>
      </c>
      <c r="J44" s="53">
        <v>838231.86999999988</v>
      </c>
      <c r="K44" s="25"/>
      <c r="Q44" s="25"/>
    </row>
    <row r="45" spans="1:17" ht="20.25" thickBot="1">
      <c r="A45" s="28"/>
      <c r="F45" s="47">
        <f>F43+F44</f>
        <v>1224454.4800000039</v>
      </c>
      <c r="J45" s="41">
        <f>J43+J44</f>
        <v>838320.97000000032</v>
      </c>
      <c r="K45" s="25"/>
      <c r="Q45" s="25"/>
    </row>
    <row r="46" spans="1:17" ht="19.5" thickTop="1">
      <c r="A46" s="28"/>
      <c r="K46" s="25"/>
      <c r="N46" s="1"/>
      <c r="O46" s="1"/>
      <c r="Q46" s="25"/>
    </row>
    <row r="47" spans="1:17" ht="20.25" thickBot="1">
      <c r="A47" s="28"/>
      <c r="B47" s="8" t="s">
        <v>61</v>
      </c>
      <c r="C47" s="8"/>
      <c r="D47" s="8"/>
      <c r="E47" s="8"/>
      <c r="F47" s="41">
        <f>F40+F45</f>
        <v>2493851.7725000056</v>
      </c>
      <c r="G47" s="43"/>
      <c r="H47" s="54"/>
      <c r="I47" s="55"/>
      <c r="J47" s="41">
        <f>J45+J40</f>
        <v>1898506.7900000028</v>
      </c>
      <c r="K47" s="25"/>
      <c r="N47" s="1"/>
      <c r="O47" s="1"/>
      <c r="Q47" s="25"/>
    </row>
    <row r="48" spans="1:17" ht="20.25" thickTop="1">
      <c r="A48" s="28"/>
      <c r="B48" s="8"/>
      <c r="C48" s="8"/>
      <c r="D48" s="8"/>
      <c r="E48" s="8"/>
      <c r="F48" s="43"/>
      <c r="G48" s="43"/>
      <c r="H48" s="54"/>
      <c r="I48" s="55"/>
      <c r="J48" s="43"/>
      <c r="K48" s="25"/>
      <c r="N48" s="1"/>
      <c r="O48" s="1"/>
      <c r="Q48" s="25"/>
    </row>
    <row r="49" spans="1:19" ht="19.5">
      <c r="A49" s="28"/>
      <c r="B49" s="8" t="s">
        <v>62</v>
      </c>
      <c r="C49" s="8"/>
      <c r="D49" s="8"/>
      <c r="E49" s="8"/>
      <c r="F49" s="43"/>
      <c r="G49" s="43"/>
      <c r="H49" s="54"/>
      <c r="I49" s="55"/>
      <c r="J49" s="43"/>
      <c r="K49" s="25"/>
      <c r="L49" s="8" t="s">
        <v>63</v>
      </c>
      <c r="N49" s="1"/>
      <c r="O49" s="1"/>
      <c r="Q49" s="25"/>
    </row>
    <row r="50" spans="1:19" ht="19.5">
      <c r="A50" s="28"/>
      <c r="B50" s="1" t="s">
        <v>64</v>
      </c>
      <c r="C50" s="8"/>
      <c r="D50" s="8"/>
      <c r="E50" s="8"/>
      <c r="F50" s="29">
        <v>724772.16999999993</v>
      </c>
      <c r="G50" s="29"/>
      <c r="J50" s="29">
        <v>709176.72</v>
      </c>
      <c r="K50" s="25"/>
      <c r="L50" s="1" t="s">
        <v>65</v>
      </c>
      <c r="N50" s="1">
        <v>14705.78</v>
      </c>
      <c r="O50" s="29"/>
      <c r="P50" s="29">
        <v>16226</v>
      </c>
      <c r="Q50" s="25"/>
    </row>
    <row r="51" spans="1:19" ht="19.5">
      <c r="A51" s="28"/>
      <c r="C51" s="8"/>
      <c r="D51" s="8"/>
      <c r="E51" s="8"/>
      <c r="F51" s="29"/>
      <c r="G51" s="29"/>
      <c r="K51" s="25"/>
      <c r="L51" s="56"/>
      <c r="M51" s="56"/>
      <c r="N51" s="56"/>
      <c r="O51" s="56"/>
      <c r="Q51" s="25"/>
    </row>
    <row r="52" spans="1:19" ht="19.5">
      <c r="A52" s="28"/>
      <c r="C52" s="8"/>
      <c r="D52" s="8"/>
      <c r="E52" s="8"/>
      <c r="F52" s="29"/>
      <c r="G52" s="29"/>
      <c r="K52" s="25"/>
      <c r="L52" s="56"/>
      <c r="M52" s="56"/>
      <c r="N52" s="43"/>
      <c r="O52" s="43"/>
      <c r="Q52" s="25"/>
    </row>
    <row r="53" spans="1:19" ht="20.25" thickBot="1">
      <c r="A53" s="28"/>
      <c r="B53" s="8" t="s">
        <v>66</v>
      </c>
      <c r="C53" s="8"/>
      <c r="D53" s="8"/>
      <c r="E53" s="8"/>
      <c r="F53" s="41">
        <f>F50+F47+F33+F11</f>
        <v>5841468.4425000055</v>
      </c>
      <c r="G53" s="43"/>
      <c r="J53" s="41">
        <f>J50+J47+J33+J11</f>
        <v>5325530.7800000031</v>
      </c>
      <c r="K53" s="57"/>
      <c r="L53" s="8" t="s">
        <v>67</v>
      </c>
      <c r="M53" s="8"/>
      <c r="N53" s="41">
        <f>N50+N43+N20+N25</f>
        <v>5841468.4465452945</v>
      </c>
      <c r="O53" s="43"/>
      <c r="P53" s="41">
        <f>P50+P43+P20+P25</f>
        <v>5325530.7799999993</v>
      </c>
      <c r="Q53" s="57"/>
      <c r="R53" s="42">
        <f>+F53-N53</f>
        <v>-4.045289009809494E-3</v>
      </c>
      <c r="S53" s="42">
        <f>+J53-P53</f>
        <v>0</v>
      </c>
    </row>
    <row r="54" spans="1:19" ht="19.5" thickTop="1">
      <c r="A54" s="28"/>
      <c r="K54" s="57"/>
      <c r="Q54" s="57"/>
    </row>
    <row r="55" spans="1:19" ht="20.25" thickBot="1">
      <c r="A55" s="58"/>
      <c r="B55" s="59"/>
      <c r="C55" s="59"/>
      <c r="D55" s="59"/>
      <c r="E55" s="59"/>
      <c r="F55" s="59"/>
      <c r="G55" s="59"/>
      <c r="H55" s="60"/>
      <c r="I55" s="61"/>
      <c r="J55" s="62"/>
      <c r="K55" s="63"/>
      <c r="N55" s="64"/>
      <c r="O55" s="64"/>
      <c r="P55" s="64"/>
      <c r="Q55" s="63"/>
    </row>
    <row r="56" spans="1:19" ht="19.5">
      <c r="A56" s="65"/>
      <c r="B56" s="150" t="s">
        <v>68</v>
      </c>
      <c r="C56" s="150"/>
      <c r="D56" s="150"/>
      <c r="E56" s="150"/>
      <c r="F56" s="150"/>
      <c r="G56" s="6"/>
      <c r="H56" s="66"/>
      <c r="I56" s="67"/>
      <c r="J56" s="67"/>
      <c r="K56" s="68"/>
      <c r="L56" s="149" t="s">
        <v>69</v>
      </c>
      <c r="M56" s="150"/>
      <c r="N56" s="150"/>
      <c r="O56" s="150"/>
      <c r="P56" s="150"/>
      <c r="Q56" s="68"/>
    </row>
    <row r="57" spans="1:19" ht="20.25" thickBot="1">
      <c r="A57" s="58"/>
      <c r="B57" s="153" t="s">
        <v>70</v>
      </c>
      <c r="C57" s="153"/>
      <c r="D57" s="153"/>
      <c r="E57" s="153"/>
      <c r="F57" s="153"/>
      <c r="G57" s="69"/>
      <c r="H57" s="70"/>
      <c r="I57" s="71"/>
      <c r="J57" s="71"/>
      <c r="K57" s="63"/>
      <c r="L57" s="58"/>
      <c r="M57" s="59"/>
      <c r="N57" s="72"/>
      <c r="O57" s="72"/>
      <c r="P57" s="72"/>
      <c r="Q57" s="63"/>
    </row>
    <row r="58" spans="1:19">
      <c r="A58" s="28"/>
      <c r="K58" s="25"/>
      <c r="L58" s="28"/>
      <c r="Q58" s="25"/>
    </row>
    <row r="59" spans="1:19" ht="58.5">
      <c r="A59" s="28"/>
      <c r="D59" s="158" t="s">
        <v>3</v>
      </c>
      <c r="E59" s="158"/>
      <c r="F59" s="158"/>
      <c r="G59" s="73"/>
      <c r="H59" s="158" t="s">
        <v>71</v>
      </c>
      <c r="I59" s="158"/>
      <c r="J59" s="158"/>
      <c r="K59" s="25"/>
      <c r="L59" s="28"/>
      <c r="N59" s="15" t="s">
        <v>3</v>
      </c>
      <c r="P59" s="15" t="s">
        <v>4</v>
      </c>
      <c r="Q59" s="25"/>
    </row>
    <row r="60" spans="1:19" ht="19.5">
      <c r="A60" s="28"/>
      <c r="B60" s="8" t="s">
        <v>72</v>
      </c>
      <c r="H60" s="37"/>
      <c r="I60" s="29"/>
      <c r="J60" s="29"/>
      <c r="K60" s="25"/>
      <c r="L60" s="28"/>
      <c r="N60" s="74"/>
      <c r="Q60" s="25"/>
    </row>
    <row r="61" spans="1:19">
      <c r="A61" s="28"/>
      <c r="B61" s="1" t="s">
        <v>73</v>
      </c>
      <c r="E61" s="1">
        <v>1669804.4400000004</v>
      </c>
      <c r="H61" s="37"/>
      <c r="I61" s="29">
        <v>1608490.4000000001</v>
      </c>
      <c r="J61" s="29"/>
      <c r="K61" s="25"/>
      <c r="L61" s="28"/>
      <c r="Q61" s="25"/>
    </row>
    <row r="62" spans="1:19">
      <c r="A62" s="28"/>
      <c r="B62" s="1" t="s">
        <v>74</v>
      </c>
      <c r="E62" s="1">
        <v>39387.480000000003</v>
      </c>
      <c r="H62" s="37"/>
      <c r="I62" s="29">
        <v>29570.150000000016</v>
      </c>
      <c r="J62" s="29"/>
      <c r="K62" s="25"/>
      <c r="L62" s="46" t="s">
        <v>75</v>
      </c>
      <c r="M62" s="29"/>
      <c r="N62" s="29">
        <f>F91</f>
        <v>616588.15750000393</v>
      </c>
      <c r="P62" s="29">
        <f>+J91</f>
        <v>87475.784045297652</v>
      </c>
      <c r="Q62" s="25"/>
    </row>
    <row r="63" spans="1:19">
      <c r="A63" s="28"/>
      <c r="B63" s="1" t="s">
        <v>76</v>
      </c>
      <c r="E63" s="51">
        <v>909717.93999999983</v>
      </c>
      <c r="F63" s="1">
        <f>SUM(E61:E63)</f>
        <v>2618909.8600000003</v>
      </c>
      <c r="H63" s="37"/>
      <c r="I63" s="75">
        <v>1136163.0199999998</v>
      </c>
      <c r="J63" s="1">
        <f>SUM(I61:I63)</f>
        <v>2774223.57</v>
      </c>
      <c r="K63" s="25"/>
      <c r="L63" s="76" t="s">
        <v>77</v>
      </c>
      <c r="M63" s="29"/>
      <c r="Q63" s="25"/>
    </row>
    <row r="64" spans="1:19">
      <c r="A64" s="28"/>
      <c r="B64" s="1" t="s">
        <v>78</v>
      </c>
      <c r="F64" s="1">
        <v>1650999.4754999964</v>
      </c>
      <c r="H64" s="37"/>
      <c r="I64" s="29"/>
      <c r="J64" s="29">
        <v>1889849.3990000009</v>
      </c>
      <c r="K64" s="25"/>
      <c r="L64" s="1" t="s">
        <v>79</v>
      </c>
      <c r="M64" s="29"/>
      <c r="N64" s="29">
        <f>+P65</f>
        <v>652878.82404529734</v>
      </c>
      <c r="P64" s="29">
        <v>565403.03999999969</v>
      </c>
      <c r="Q64" s="25"/>
    </row>
    <row r="65" spans="1:19" ht="19.5">
      <c r="A65" s="28"/>
      <c r="B65" s="8" t="s">
        <v>80</v>
      </c>
      <c r="F65" s="77">
        <f>F63-F64</f>
        <v>967910.38450000389</v>
      </c>
      <c r="G65" s="8"/>
      <c r="H65" s="37"/>
      <c r="I65" s="29"/>
      <c r="J65" s="77">
        <f>J63-J64</f>
        <v>884374.17099999893</v>
      </c>
      <c r="K65" s="25"/>
      <c r="L65" s="46" t="s">
        <v>81</v>
      </c>
      <c r="N65" s="78">
        <f>SUM(N62:N64)</f>
        <v>1269466.9815453012</v>
      </c>
      <c r="P65" s="78">
        <f>SUM(P62:P64)</f>
        <v>652878.82404529734</v>
      </c>
      <c r="Q65" s="25"/>
      <c r="R65" s="42">
        <f>+N18-N65</f>
        <v>0</v>
      </c>
      <c r="S65" s="42">
        <f>+O18-O65</f>
        <v>0</v>
      </c>
    </row>
    <row r="66" spans="1:19">
      <c r="A66" s="28"/>
      <c r="B66" s="1" t="s">
        <v>82</v>
      </c>
      <c r="F66" s="1">
        <v>70522.200000000012</v>
      </c>
      <c r="H66" s="37"/>
      <c r="I66" s="29"/>
      <c r="J66" s="29">
        <v>43904.290000000008</v>
      </c>
      <c r="K66" s="25"/>
      <c r="Q66" s="25"/>
    </row>
    <row r="67" spans="1:19" ht="19.5">
      <c r="A67" s="28"/>
      <c r="B67" s="1" t="s">
        <v>83</v>
      </c>
      <c r="F67" s="77">
        <f>F65+F66</f>
        <v>1038432.5845000038</v>
      </c>
      <c r="G67" s="8"/>
      <c r="H67" s="37"/>
      <c r="I67" s="29"/>
      <c r="J67" s="77">
        <f>J65+J66</f>
        <v>928278.46099999896</v>
      </c>
      <c r="K67" s="25"/>
      <c r="L67" s="28"/>
      <c r="Q67" s="25"/>
    </row>
    <row r="68" spans="1:19">
      <c r="A68" s="28"/>
      <c r="B68" s="1" t="s">
        <v>84</v>
      </c>
      <c r="H68" s="37"/>
      <c r="I68" s="29"/>
      <c r="J68" s="29"/>
      <c r="K68" s="25"/>
      <c r="L68" s="28"/>
      <c r="Q68" s="25"/>
    </row>
    <row r="69" spans="1:19" ht="19.5">
      <c r="A69" s="28"/>
      <c r="B69" s="1" t="s">
        <v>85</v>
      </c>
      <c r="C69" s="1">
        <v>2229076.29</v>
      </c>
      <c r="E69" s="1">
        <v>777224.40949999902</v>
      </c>
      <c r="H69" s="37"/>
      <c r="I69" s="29">
        <v>756326.86599999992</v>
      </c>
      <c r="J69" s="29"/>
      <c r="K69" s="25"/>
      <c r="L69" s="160" t="s">
        <v>86</v>
      </c>
      <c r="M69" s="161"/>
      <c r="N69" s="161"/>
      <c r="O69" s="161"/>
      <c r="P69" s="161"/>
      <c r="Q69" s="25"/>
    </row>
    <row r="70" spans="1:19" ht="19.5">
      <c r="A70" s="28"/>
      <c r="B70" s="1" t="s">
        <v>87</v>
      </c>
      <c r="C70" s="1">
        <v>37353.599999999999</v>
      </c>
      <c r="E70" s="51">
        <v>110884.81</v>
      </c>
      <c r="F70" s="1">
        <f>(E69+E70)</f>
        <v>888109.21949999896</v>
      </c>
      <c r="H70" s="37"/>
      <c r="I70" s="75">
        <v>167434.21999999997</v>
      </c>
      <c r="J70" s="1">
        <f>(I69+I70)</f>
        <v>923761.08599999989</v>
      </c>
      <c r="K70" s="25"/>
      <c r="L70" s="79"/>
      <c r="M70" s="80"/>
      <c r="N70" s="26"/>
      <c r="O70" s="80"/>
      <c r="P70" s="1"/>
      <c r="Q70" s="25"/>
    </row>
    <row r="71" spans="1:19" ht="19.5">
      <c r="A71" s="28"/>
      <c r="B71" s="8" t="s">
        <v>88</v>
      </c>
      <c r="F71" s="77">
        <f>F67-F70</f>
        <v>150323.36500000488</v>
      </c>
      <c r="G71" s="8"/>
      <c r="H71" s="37"/>
      <c r="I71" s="29"/>
      <c r="J71" s="77">
        <f>J67-J70</f>
        <v>4517.3749999990687</v>
      </c>
      <c r="K71" s="25"/>
      <c r="L71" s="38"/>
      <c r="M71" s="81"/>
      <c r="N71" s="82"/>
      <c r="O71" s="81"/>
      <c r="P71" s="1"/>
      <c r="Q71" s="25"/>
    </row>
    <row r="72" spans="1:19" ht="19.5">
      <c r="A72" s="28"/>
      <c r="B72" s="1" t="s">
        <v>89</v>
      </c>
      <c r="H72" s="37"/>
      <c r="I72" s="29"/>
      <c r="J72" s="29"/>
      <c r="K72" s="25"/>
      <c r="L72" s="83" t="s">
        <v>90</v>
      </c>
      <c r="M72" s="162" t="s">
        <v>91</v>
      </c>
      <c r="N72" s="162"/>
      <c r="O72" s="162"/>
      <c r="P72" s="162"/>
      <c r="Q72" s="25"/>
    </row>
    <row r="73" spans="1:19" ht="19.5">
      <c r="A73" s="28"/>
      <c r="B73" s="1" t="s">
        <v>92</v>
      </c>
      <c r="E73" s="1">
        <v>8139.92</v>
      </c>
      <c r="H73" s="37"/>
      <c r="I73" s="29">
        <v>7750.79</v>
      </c>
      <c r="J73" s="29"/>
      <c r="K73" s="25"/>
      <c r="L73" s="83"/>
      <c r="M73" s="161"/>
      <c r="N73" s="161"/>
      <c r="O73" s="161"/>
      <c r="P73" s="161"/>
      <c r="Q73" s="25"/>
    </row>
    <row r="74" spans="1:19" ht="19.5">
      <c r="A74" s="28"/>
      <c r="B74" s="1" t="s">
        <v>93</v>
      </c>
      <c r="H74" s="37"/>
      <c r="I74" s="29"/>
      <c r="J74" s="29"/>
      <c r="K74" s="25"/>
      <c r="L74" s="79"/>
      <c r="M74" s="80"/>
      <c r="N74" s="26"/>
      <c r="O74" s="80"/>
      <c r="P74" s="1"/>
      <c r="Q74" s="25"/>
    </row>
    <row r="75" spans="1:19" ht="19.5">
      <c r="A75" s="28"/>
      <c r="B75" s="1" t="s">
        <v>94</v>
      </c>
      <c r="E75" s="51">
        <v>17864.11</v>
      </c>
      <c r="F75" s="1">
        <f>E73-E75</f>
        <v>-9724.19</v>
      </c>
      <c r="H75" s="37"/>
      <c r="I75" s="75">
        <v>24445.56</v>
      </c>
      <c r="J75" s="1">
        <f>I73-I75</f>
        <v>-16694.77</v>
      </c>
      <c r="K75" s="25"/>
      <c r="L75" s="79"/>
      <c r="M75" s="80"/>
      <c r="N75" s="26"/>
      <c r="O75" s="80"/>
      <c r="P75" s="1"/>
      <c r="Q75" s="25"/>
    </row>
    <row r="76" spans="1:19" ht="19.5">
      <c r="A76" s="28"/>
      <c r="B76" s="8" t="s">
        <v>95</v>
      </c>
      <c r="F76" s="77">
        <f>F71+F75</f>
        <v>140599.17500000488</v>
      </c>
      <c r="G76" s="8"/>
      <c r="H76" s="37"/>
      <c r="I76" s="29"/>
      <c r="J76" s="77">
        <f>J71+J75</f>
        <v>-12177.395000000932</v>
      </c>
      <c r="K76" s="25"/>
      <c r="L76" s="79"/>
      <c r="M76" s="64"/>
      <c r="N76" s="1"/>
      <c r="O76" s="64"/>
      <c r="P76" s="1"/>
      <c r="Q76" s="25"/>
    </row>
    <row r="77" spans="1:19" ht="19.5">
      <c r="A77" s="28"/>
      <c r="B77" s="1" t="s">
        <v>96</v>
      </c>
      <c r="H77" s="37"/>
      <c r="I77" s="29"/>
      <c r="J77" s="29"/>
      <c r="K77" s="25"/>
      <c r="L77" s="83" t="s">
        <v>97</v>
      </c>
      <c r="M77" s="161" t="s">
        <v>97</v>
      </c>
      <c r="N77" s="161"/>
      <c r="O77" s="161"/>
      <c r="P77" s="161"/>
      <c r="Q77" s="25"/>
    </row>
    <row r="78" spans="1:19">
      <c r="A78" s="28"/>
      <c r="B78" s="1" t="s">
        <v>98</v>
      </c>
      <c r="C78" s="1">
        <v>1526786.76</v>
      </c>
      <c r="D78" s="1">
        <v>131665.20000000001</v>
      </c>
      <c r="H78" s="37">
        <v>106614.1490452986</v>
      </c>
      <c r="I78" s="29"/>
      <c r="J78" s="29"/>
      <c r="K78" s="25"/>
      <c r="L78" s="28"/>
      <c r="N78" s="1"/>
      <c r="O78" s="1"/>
      <c r="P78" s="1"/>
      <c r="Q78" s="25"/>
    </row>
    <row r="79" spans="1:19" ht="19.5">
      <c r="A79" s="28"/>
      <c r="B79" s="1" t="s">
        <v>99</v>
      </c>
      <c r="C79" s="1">
        <v>257452.6</v>
      </c>
      <c r="D79" s="51">
        <v>486120.38999999996</v>
      </c>
      <c r="E79" s="1">
        <f>SUM(D78:D79)</f>
        <v>617785.59</v>
      </c>
      <c r="H79" s="75">
        <v>116109.39</v>
      </c>
      <c r="I79" s="1">
        <f>SUM(H78:H79)</f>
        <v>222723.53904529859</v>
      </c>
      <c r="J79" s="29"/>
      <c r="K79" s="25"/>
      <c r="L79" s="28"/>
      <c r="M79" s="80"/>
      <c r="N79" s="26"/>
      <c r="O79" s="80"/>
      <c r="P79" s="1"/>
      <c r="Q79" s="25"/>
    </row>
    <row r="80" spans="1:19" ht="19.5">
      <c r="A80" s="28"/>
      <c r="H80" s="37"/>
      <c r="I80" s="29"/>
      <c r="J80" s="29"/>
      <c r="K80" s="25"/>
      <c r="L80" s="83"/>
      <c r="M80" s="26"/>
      <c r="N80" s="26"/>
      <c r="O80" s="26"/>
      <c r="P80" s="26"/>
      <c r="Q80" s="25"/>
    </row>
    <row r="81" spans="1:17" ht="19.5">
      <c r="A81" s="28"/>
      <c r="B81" s="1" t="s">
        <v>93</v>
      </c>
      <c r="H81" s="37"/>
      <c r="I81" s="29"/>
      <c r="J81" s="29"/>
      <c r="K81" s="25"/>
      <c r="L81" s="160" t="s">
        <v>100</v>
      </c>
      <c r="M81" s="161"/>
      <c r="N81" s="161"/>
      <c r="O81" s="161"/>
      <c r="P81" s="161"/>
      <c r="Q81" s="25"/>
    </row>
    <row r="82" spans="1:17" ht="19.5">
      <c r="A82" s="28"/>
      <c r="B82" s="1" t="s">
        <v>101</v>
      </c>
      <c r="C82" s="1">
        <v>2989.33</v>
      </c>
      <c r="D82" s="1">
        <v>28940.73</v>
      </c>
      <c r="H82" s="37">
        <v>120</v>
      </c>
      <c r="I82" s="29"/>
      <c r="J82" s="29"/>
      <c r="K82" s="25"/>
      <c r="L82" s="84"/>
      <c r="M82" s="85"/>
      <c r="N82" s="86"/>
      <c r="O82" s="85"/>
      <c r="P82" s="1"/>
      <c r="Q82" s="25"/>
    </row>
    <row r="83" spans="1:17" ht="19.5">
      <c r="A83" s="28"/>
      <c r="B83" s="39" t="s">
        <v>102</v>
      </c>
      <c r="D83" s="1">
        <v>11539.570000000931</v>
      </c>
      <c r="H83" s="37">
        <v>0</v>
      </c>
      <c r="I83" s="29"/>
      <c r="J83" s="29"/>
      <c r="K83" s="25"/>
      <c r="L83" s="84"/>
      <c r="M83" s="85"/>
      <c r="N83" s="86"/>
      <c r="O83" s="85"/>
      <c r="P83" s="1"/>
      <c r="Q83" s="25"/>
    </row>
    <row r="84" spans="1:17" ht="19.5">
      <c r="A84" s="28"/>
      <c r="B84" s="1" t="s">
        <v>103</v>
      </c>
      <c r="C84" s="1">
        <v>55600.68</v>
      </c>
      <c r="D84" s="1">
        <v>41151.39</v>
      </c>
      <c r="H84" s="37">
        <v>14509.480000000001</v>
      </c>
      <c r="I84" s="29"/>
      <c r="J84" s="29"/>
      <c r="K84" s="25"/>
      <c r="L84" s="83"/>
      <c r="M84" s="87"/>
      <c r="N84" s="73"/>
      <c r="O84" s="87"/>
      <c r="P84" s="1"/>
      <c r="Q84" s="25"/>
    </row>
    <row r="85" spans="1:17" ht="19.5">
      <c r="A85" s="28"/>
      <c r="B85" s="39" t="s">
        <v>104</v>
      </c>
      <c r="D85" s="51">
        <v>60164.917499999981</v>
      </c>
      <c r="E85" s="51">
        <f>SUM(D82:D85)</f>
        <v>141796.60750000092</v>
      </c>
      <c r="F85" s="1">
        <f>+E79-E85</f>
        <v>475988.98249999905</v>
      </c>
      <c r="H85" s="75">
        <v>108440.88</v>
      </c>
      <c r="I85" s="51">
        <f>SUM(H82:H85)</f>
        <v>123070.36</v>
      </c>
      <c r="J85" s="1">
        <f>+I79-I85</f>
        <v>99653.179045298588</v>
      </c>
      <c r="K85" s="25"/>
      <c r="L85" s="83"/>
      <c r="M85" s="87"/>
      <c r="N85" s="73"/>
      <c r="O85" s="87"/>
      <c r="P85" s="1"/>
      <c r="Q85" s="25"/>
    </row>
    <row r="86" spans="1:17" ht="19.5">
      <c r="A86" s="28"/>
      <c r="B86" s="8" t="s">
        <v>105</v>
      </c>
      <c r="F86" s="77">
        <f>+F76+F85</f>
        <v>616588.15750000393</v>
      </c>
      <c r="H86" s="37"/>
      <c r="I86" s="29"/>
      <c r="J86" s="77">
        <f>+J76+J85</f>
        <v>87475.784045297652</v>
      </c>
      <c r="K86" s="25"/>
      <c r="L86" s="160"/>
      <c r="M86" s="161"/>
      <c r="N86" s="161"/>
      <c r="O86" s="161"/>
      <c r="P86" s="161"/>
      <c r="Q86" s="25"/>
    </row>
    <row r="87" spans="1:17" ht="19.5">
      <c r="A87" s="28"/>
      <c r="B87" s="1" t="s">
        <v>93</v>
      </c>
      <c r="H87" s="37"/>
      <c r="I87" s="29"/>
      <c r="J87" s="29"/>
      <c r="K87" s="25"/>
      <c r="L87" s="79"/>
      <c r="M87" s="26"/>
      <c r="N87" s="26"/>
      <c r="O87" s="26"/>
      <c r="P87" s="26"/>
      <c r="Q87" s="25"/>
    </row>
    <row r="88" spans="1:17">
      <c r="A88" s="28"/>
      <c r="B88" s="1" t="s">
        <v>106</v>
      </c>
      <c r="E88" s="1">
        <v>171855.11</v>
      </c>
      <c r="H88" s="37"/>
      <c r="I88" s="29">
        <v>163166.04999999999</v>
      </c>
      <c r="J88" s="29"/>
      <c r="K88" s="25"/>
      <c r="L88" s="28"/>
      <c r="Q88" s="25"/>
    </row>
    <row r="89" spans="1:17">
      <c r="A89" s="28"/>
      <c r="B89" s="1" t="s">
        <v>107</v>
      </c>
      <c r="E89" s="51">
        <f>E88</f>
        <v>171855.11</v>
      </c>
      <c r="F89" s="1">
        <f>+E88-E89</f>
        <v>0</v>
      </c>
      <c r="H89" s="37"/>
      <c r="I89" s="51">
        <f>I88</f>
        <v>163166.04999999999</v>
      </c>
      <c r="J89" s="1">
        <f>+I88-I89</f>
        <v>0</v>
      </c>
      <c r="K89" s="25"/>
      <c r="Q89" s="25"/>
    </row>
    <row r="90" spans="1:17">
      <c r="A90" s="28"/>
      <c r="H90" s="37"/>
      <c r="I90" s="29"/>
      <c r="J90" s="29"/>
      <c r="K90" s="25"/>
      <c r="Q90" s="25"/>
    </row>
    <row r="91" spans="1:17" ht="20.25" thickBot="1">
      <c r="A91" s="28"/>
      <c r="B91" s="8" t="s">
        <v>108</v>
      </c>
      <c r="F91" s="47">
        <f>+F86+F89</f>
        <v>616588.15750000393</v>
      </c>
      <c r="G91" s="8"/>
      <c r="H91" s="37"/>
      <c r="I91" s="29"/>
      <c r="J91" s="47">
        <f>+J86+J89</f>
        <v>87475.784045297652</v>
      </c>
      <c r="K91" s="25"/>
      <c r="Q91" s="25"/>
    </row>
    <row r="92" spans="1:17" ht="20.25" thickTop="1" thickBot="1">
      <c r="A92" s="58"/>
      <c r="B92" s="59"/>
      <c r="C92" s="59"/>
      <c r="D92" s="59"/>
      <c r="E92" s="59"/>
      <c r="F92" s="59"/>
      <c r="G92" s="59"/>
      <c r="H92" s="70"/>
      <c r="I92" s="71"/>
      <c r="J92" s="71"/>
      <c r="K92" s="63"/>
      <c r="L92" s="59"/>
      <c r="M92" s="59"/>
      <c r="N92" s="72"/>
      <c r="O92" s="72"/>
      <c r="P92" s="72"/>
      <c r="Q92" s="63"/>
    </row>
    <row r="93" spans="1:17">
      <c r="A93" s="167"/>
      <c r="B93" s="168"/>
      <c r="C93" s="168"/>
      <c r="D93" s="168"/>
      <c r="E93" s="168"/>
      <c r="F93" s="168"/>
      <c r="G93" s="168"/>
      <c r="H93" s="168"/>
      <c r="I93" s="168"/>
      <c r="J93" s="168"/>
      <c r="K93" s="168"/>
      <c r="L93" s="168"/>
      <c r="M93" s="168"/>
      <c r="N93" s="168"/>
      <c r="O93" s="168"/>
      <c r="P93" s="168"/>
      <c r="Q93" s="169"/>
    </row>
    <row r="94" spans="1:17" ht="19.5">
      <c r="A94" s="163" t="s">
        <v>109</v>
      </c>
      <c r="B94" s="164"/>
      <c r="C94" s="164"/>
      <c r="D94" s="164"/>
      <c r="E94" s="164"/>
      <c r="F94" s="164"/>
      <c r="G94" s="164"/>
      <c r="H94" s="164"/>
      <c r="I94" s="164"/>
      <c r="J94" s="164"/>
      <c r="K94" s="164"/>
      <c r="L94" s="164"/>
      <c r="M94" s="164"/>
      <c r="N94" s="164"/>
      <c r="O94" s="164"/>
      <c r="P94" s="164"/>
      <c r="Q94" s="165"/>
    </row>
    <row r="95" spans="1:17" ht="19.5">
      <c r="A95" s="163" t="s">
        <v>110</v>
      </c>
      <c r="B95" s="164"/>
      <c r="C95" s="164"/>
      <c r="D95" s="164"/>
      <c r="E95" s="164"/>
      <c r="F95" s="164"/>
      <c r="G95" s="164"/>
      <c r="H95" s="164"/>
      <c r="I95" s="164"/>
      <c r="J95" s="164"/>
      <c r="K95" s="164"/>
      <c r="L95" s="164"/>
      <c r="M95" s="164"/>
      <c r="N95" s="164"/>
      <c r="O95" s="164"/>
      <c r="P95" s="164"/>
      <c r="Q95" s="165"/>
    </row>
    <row r="96" spans="1:17">
      <c r="A96" s="28"/>
      <c r="Q96" s="25"/>
    </row>
    <row r="97" spans="1:17" ht="318" customHeight="1">
      <c r="A97" s="88"/>
      <c r="B97" s="166" t="s">
        <v>111</v>
      </c>
      <c r="C97" s="166"/>
      <c r="D97" s="166"/>
      <c r="E97" s="166"/>
      <c r="F97" s="166"/>
      <c r="G97" s="166"/>
      <c r="H97" s="166"/>
      <c r="I97" s="166"/>
      <c r="J97" s="166"/>
      <c r="K97" s="166"/>
      <c r="L97" s="166"/>
      <c r="M97" s="166"/>
      <c r="N97" s="166"/>
      <c r="O97" s="166"/>
      <c r="P97" s="166"/>
      <c r="Q97" s="89"/>
    </row>
    <row r="98" spans="1:17">
      <c r="A98" s="28"/>
      <c r="Q98" s="25"/>
    </row>
    <row r="99" spans="1:17" ht="19.5">
      <c r="A99" s="28"/>
      <c r="F99" s="90"/>
      <c r="G99" s="90"/>
      <c r="H99" s="90"/>
      <c r="I99" s="90"/>
      <c r="J99" s="90"/>
      <c r="K99" s="90"/>
      <c r="L99" s="90"/>
      <c r="M99" s="90"/>
      <c r="N99" s="90"/>
      <c r="O99" s="90"/>
      <c r="P99" s="90"/>
      <c r="Q99" s="91"/>
    </row>
    <row r="100" spans="1:17" ht="19.5">
      <c r="A100" s="28"/>
      <c r="F100" s="90"/>
      <c r="G100" s="90"/>
      <c r="H100" s="90"/>
      <c r="J100" s="92" t="s">
        <v>112</v>
      </c>
      <c r="K100" s="93"/>
      <c r="L100" s="93"/>
      <c r="M100" s="94"/>
      <c r="N100" s="1"/>
      <c r="O100" s="90"/>
      <c r="P100" s="90"/>
      <c r="Q100" s="91"/>
    </row>
    <row r="101" spans="1:17" ht="19.5">
      <c r="A101" s="28"/>
      <c r="F101" s="90"/>
      <c r="G101" s="90"/>
      <c r="H101" s="90"/>
      <c r="J101" s="95" t="s">
        <v>113</v>
      </c>
      <c r="K101" s="90"/>
      <c r="L101" s="90"/>
      <c r="M101" s="94"/>
      <c r="N101" s="1"/>
      <c r="O101" s="90"/>
      <c r="P101" s="90"/>
      <c r="Q101" s="91"/>
    </row>
    <row r="102" spans="1:17" ht="19.5">
      <c r="A102" s="28"/>
      <c r="F102" s="90"/>
      <c r="G102" s="90"/>
      <c r="H102" s="90"/>
      <c r="J102" s="95"/>
      <c r="K102" s="90"/>
      <c r="L102" s="90"/>
      <c r="M102" s="94"/>
      <c r="N102" s="1"/>
      <c r="O102" s="90"/>
      <c r="P102" s="90"/>
      <c r="Q102" s="91"/>
    </row>
    <row r="103" spans="1:17" ht="19.5">
      <c r="A103" s="28"/>
      <c r="F103" s="95" t="s">
        <v>114</v>
      </c>
      <c r="G103" s="90"/>
      <c r="H103" s="90"/>
      <c r="J103" s="1"/>
      <c r="K103" s="90"/>
      <c r="L103" s="90"/>
      <c r="M103" s="94"/>
      <c r="N103" s="96"/>
      <c r="O103" s="90"/>
      <c r="P103" s="90"/>
      <c r="Q103" s="91"/>
    </row>
    <row r="104" spans="1:17" ht="19.5">
      <c r="A104" s="28"/>
      <c r="F104" s="95" t="s">
        <v>115</v>
      </c>
      <c r="G104" s="90"/>
      <c r="H104" s="90"/>
      <c r="J104" s="1"/>
      <c r="K104" s="90"/>
      <c r="L104" s="90"/>
      <c r="M104" s="94"/>
      <c r="N104" s="96"/>
      <c r="O104" s="90"/>
      <c r="P104" s="90"/>
      <c r="Q104" s="91"/>
    </row>
    <row r="105" spans="1:17" ht="19.5">
      <c r="A105" s="28"/>
      <c r="F105" s="95" t="s">
        <v>116</v>
      </c>
      <c r="G105" s="90"/>
      <c r="H105" s="90"/>
      <c r="J105" s="95" t="s">
        <v>117</v>
      </c>
      <c r="K105" s="90"/>
      <c r="L105" s="90"/>
      <c r="M105" s="94"/>
      <c r="N105" s="1"/>
      <c r="O105" s="90"/>
      <c r="P105" s="90"/>
      <c r="Q105" s="91"/>
    </row>
    <row r="106" spans="1:17" ht="19.5">
      <c r="A106" s="28"/>
      <c r="F106" s="95" t="s">
        <v>118</v>
      </c>
      <c r="G106" s="90"/>
      <c r="H106" s="90"/>
      <c r="J106" s="95" t="s">
        <v>119</v>
      </c>
      <c r="K106" s="90"/>
      <c r="L106" s="90"/>
      <c r="M106" s="94"/>
      <c r="N106" s="1"/>
      <c r="O106" s="90"/>
      <c r="P106" s="90"/>
      <c r="Q106" s="91"/>
    </row>
    <row r="107" spans="1:17" ht="19.5" thickBot="1">
      <c r="A107" s="58"/>
      <c r="B107" s="59"/>
      <c r="C107" s="59"/>
      <c r="D107" s="59"/>
      <c r="E107" s="59"/>
      <c r="F107" s="59"/>
      <c r="G107" s="59"/>
      <c r="H107" s="70"/>
      <c r="I107" s="71"/>
      <c r="J107" s="71"/>
      <c r="K107" s="59"/>
      <c r="L107" s="59"/>
      <c r="M107" s="59"/>
      <c r="N107" s="72"/>
      <c r="O107" s="72"/>
      <c r="P107" s="72"/>
      <c r="Q107" s="63"/>
    </row>
  </sheetData>
  <mergeCells count="21">
    <mergeCell ref="A94:Q94"/>
    <mergeCell ref="A95:Q95"/>
    <mergeCell ref="B97:P97"/>
    <mergeCell ref="M72:P72"/>
    <mergeCell ref="M73:P73"/>
    <mergeCell ref="M77:P77"/>
    <mergeCell ref="L81:P81"/>
    <mergeCell ref="L86:P86"/>
    <mergeCell ref="A93:Q93"/>
    <mergeCell ref="L69:P69"/>
    <mergeCell ref="A1:Q1"/>
    <mergeCell ref="A2:Q2"/>
    <mergeCell ref="A3:J3"/>
    <mergeCell ref="D4:F4"/>
    <mergeCell ref="H4:J4"/>
    <mergeCell ref="H5:J5"/>
    <mergeCell ref="B56:F56"/>
    <mergeCell ref="L56:P56"/>
    <mergeCell ref="B57:F57"/>
    <mergeCell ref="D59:F59"/>
    <mergeCell ref="H59:J59"/>
  </mergeCells>
  <pageMargins left="0.7" right="0.7" top="0.75" bottom="0.75" header="0.3" footer="0.3"/>
  <pageSetup paperSize="8" scale="27" orientation="portrait" r:id="rId1"/>
  <colBreaks count="1" manualBreakCount="1">
    <brk id="1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5</vt:i4>
      </vt:variant>
      <vt:variant>
        <vt:lpstr>Περιοχές με ονόματα</vt:lpstr>
      </vt:variant>
      <vt:variant>
        <vt:i4>4</vt:i4>
      </vt:variant>
    </vt:vector>
  </HeadingPairs>
  <TitlesOfParts>
    <vt:vector size="9" baseType="lpstr">
      <vt:lpstr>Ισολογισμός 2014 </vt:lpstr>
      <vt:lpstr>Ισολογισμός 2014  Οικονομική Επ</vt:lpstr>
      <vt:lpstr>PUBLIC</vt:lpstr>
      <vt:lpstr>Ισολογισμός 2014 με πιστ</vt:lpstr>
      <vt:lpstr>Ισολογισμός 2013</vt:lpstr>
      <vt:lpstr>PUBLIC!Print_Area</vt:lpstr>
      <vt:lpstr>'Ισολογισμός 2013'!Print_Area</vt:lpstr>
      <vt:lpstr>'Ισολογισμός 2014 '!Print_Area</vt:lpstr>
      <vt:lpstr>'Ισολογισμός 2014 με πιστ'!Print_Area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Krommidas</dc:creator>
  <cp:lastModifiedBy>Maria_Sarri</cp:lastModifiedBy>
  <cp:lastPrinted>2018-12-04T09:32:20Z</cp:lastPrinted>
  <dcterms:created xsi:type="dcterms:W3CDTF">2016-07-01T10:08:17Z</dcterms:created>
  <dcterms:modified xsi:type="dcterms:W3CDTF">2018-12-17T11:53:48Z</dcterms:modified>
</cp:coreProperties>
</file>